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e\smcintosh\D202400108_SUA\2024Q4_ANAC\"/>
    </mc:Choice>
  </mc:AlternateContent>
  <xr:revisionPtr revIDLastSave="0" documentId="13_ncr:1_{7F5AF4F8-7BB9-4186-BF39-DB0C44BD1FD8}" xr6:coauthVersionLast="47" xr6:coauthVersionMax="47" xr10:uidLastSave="{00000000-0000-0000-0000-000000000000}"/>
  <bookViews>
    <workbookView xWindow="-110" yWindow="-110" windowWidth="19420" windowHeight="11620" tabRatio="770" xr2:uid="{00000000-000D-0000-FFFF-FFFF00000000}"/>
  </bookViews>
  <sheets>
    <sheet name="Data Summary" sheetId="1" r:id="rId1"/>
  </sheets>
  <definedNames>
    <definedName name="_xlnm._FilterDatabase" localSheetId="0" hidden="1">'Data Summary'!$A$21:$F$34</definedName>
    <definedName name="_xlnm.Print_Area" localSheetId="0">'Data Summary'!$A$1:$U$72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4" i="1" l="1"/>
  <c r="F45" i="1"/>
  <c r="F46" i="1"/>
  <c r="F47" i="1"/>
  <c r="F48" i="1"/>
  <c r="F49" i="1"/>
  <c r="B50" i="1"/>
  <c r="C50" i="1"/>
  <c r="D50" i="1"/>
  <c r="E50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24" i="1"/>
  <c r="F50" i="1" l="1"/>
  <c r="Q16" i="1"/>
  <c r="O16" i="1"/>
  <c r="M16" i="1" s="1"/>
  <c r="Q15" i="1" l="1"/>
  <c r="O15" i="1"/>
  <c r="M15" i="1" l="1"/>
  <c r="O14" i="1"/>
  <c r="O13" i="1"/>
  <c r="O12" i="1"/>
  <c r="O11" i="1"/>
  <c r="O10" i="1"/>
  <c r="O9" i="1"/>
  <c r="O8" i="1"/>
  <c r="O7" i="1"/>
  <c r="O6" i="1"/>
  <c r="Q17" i="1"/>
  <c r="Q14" i="1"/>
  <c r="Q13" i="1"/>
  <c r="Q12" i="1"/>
  <c r="Q11" i="1"/>
  <c r="Q10" i="1"/>
  <c r="Q9" i="1"/>
  <c r="Q8" i="1"/>
  <c r="Q7" i="1"/>
  <c r="Q6" i="1"/>
  <c r="M11" i="1" l="1"/>
  <c r="M10" i="1"/>
  <c r="M9" i="1" l="1"/>
  <c r="M8" i="1" l="1"/>
  <c r="M7" i="1"/>
  <c r="M6" i="1" l="1"/>
  <c r="L36" i="1" l="1"/>
  <c r="L35" i="1"/>
  <c r="G19" i="1"/>
  <c r="G18" i="1"/>
  <c r="K35" i="1"/>
  <c r="O17" i="1" l="1"/>
  <c r="M17" i="1" s="1"/>
  <c r="M19" i="1" s="1"/>
  <c r="K36" i="1"/>
  <c r="L19" i="1" l="1"/>
  <c r="F19" i="1"/>
  <c r="F18" i="1"/>
  <c r="E18" i="1"/>
  <c r="E19" i="1" l="1"/>
  <c r="N19" i="1" l="1"/>
  <c r="B19" i="1" l="1"/>
  <c r="D19" i="1" l="1"/>
  <c r="D18" i="1" l="1"/>
  <c r="K19" i="1"/>
  <c r="C19" i="1" l="1"/>
  <c r="J19" i="1"/>
  <c r="I19" i="1" l="1"/>
  <c r="H19" i="1" l="1"/>
  <c r="B18" i="1" l="1"/>
  <c r="C18" i="1" l="1"/>
  <c r="R18" i="1" l="1"/>
  <c r="R19" i="1"/>
  <c r="S18" i="1" l="1"/>
  <c r="S19" i="1"/>
  <c r="N18" i="1"/>
  <c r="P19" i="1" l="1"/>
  <c r="P18" i="1"/>
  <c r="Q19" i="1" l="1"/>
  <c r="O19" i="1"/>
</calcChain>
</file>

<file path=xl/sharedStrings.xml><?xml version="1.0" encoding="utf-8"?>
<sst xmlns="http://schemas.openxmlformats.org/spreadsheetml/2006/main" count="79" uniqueCount="67">
  <si>
    <t>Exempt #</t>
  </si>
  <si>
    <t>Exempt %</t>
  </si>
  <si>
    <t>Non-Ex. #</t>
  </si>
  <si>
    <t>Non-Ex.%</t>
  </si>
  <si>
    <t>January</t>
  </si>
  <si>
    <t>February</t>
  </si>
  <si>
    <t>March</t>
  </si>
  <si>
    <t>April</t>
  </si>
  <si>
    <t>May</t>
  </si>
  <si>
    <t>June</t>
  </si>
  <si>
    <t>August</t>
  </si>
  <si>
    <t>September</t>
  </si>
  <si>
    <t>October</t>
  </si>
  <si>
    <t>November</t>
  </si>
  <si>
    <t>December</t>
  </si>
  <si>
    <t xml:space="preserve">YTD     </t>
  </si>
  <si>
    <t>July</t>
  </si>
  <si>
    <t>Vector</t>
  </si>
  <si>
    <t>Total Airport Operations</t>
  </si>
  <si>
    <t>Total Jet Operations</t>
  </si>
  <si>
    <t>Airport Traffic Tower Records</t>
  </si>
  <si>
    <t xml:space="preserve"> </t>
  </si>
  <si>
    <t>MARTIN COUNTY AIRPORT - OPERATIONS INFORMATION</t>
  </si>
  <si>
    <t>% of Total Operations</t>
  </si>
  <si>
    <t>Monthly Average</t>
  </si>
  <si>
    <t>This document may be reproduced upon request in an alternative format by contacting the County ADA Coordinator (772) 320-3131, the County Administration Office (772) 288-5400, Florida Relay 711, or by completing our accessibility feedback form at www.martin.fl.us/accessiblity-feedback.</t>
  </si>
  <si>
    <t>Voluntary Curfew Hours (11 pm - 7 am)</t>
  </si>
  <si>
    <t>Total USCBP Operations</t>
  </si>
  <si>
    <t>Rolling 12 Months</t>
  </si>
  <si>
    <t>Address</t>
  </si>
  <si>
    <t>4th Qtr</t>
  </si>
  <si>
    <t>2nd Qtr</t>
  </si>
  <si>
    <t>3rd Qtr</t>
  </si>
  <si>
    <t>TOTAL</t>
  </si>
  <si>
    <t>Noise Calls</t>
  </si>
  <si>
    <t>Data Sources:</t>
  </si>
  <si>
    <t>3724 SE Old St Lucie Blvd</t>
  </si>
  <si>
    <t>3868 SE Old St Lucie Blvd</t>
  </si>
  <si>
    <t>2352 SE St Lucie Blvd</t>
  </si>
  <si>
    <t>Febuary</t>
  </si>
  <si>
    <t>Total</t>
  </si>
  <si>
    <t xml:space="preserve">Monthly Noise Calls </t>
  </si>
  <si>
    <t>2543 SE St Lucie Blvd</t>
  </si>
  <si>
    <t>3754 SE Old St Lucie Blvd</t>
  </si>
  <si>
    <t>2572 SE St Lucie Blvd</t>
  </si>
  <si>
    <t>2513 SE St Lucie Blvd</t>
  </si>
  <si>
    <t>7 Middle Rd</t>
  </si>
  <si>
    <t>802 SE Central Pkwy</t>
  </si>
  <si>
    <t>8384 SW Masthead Dr</t>
  </si>
  <si>
    <t>2600 S Kanner Hwy</t>
  </si>
  <si>
    <t>2024 Exempt / Non-Exempt</t>
  </si>
  <si>
    <t>1800 SE St Lucie Blvd</t>
  </si>
  <si>
    <t>2503 SE St Lucie Blvd</t>
  </si>
  <si>
    <t>8296 SW Skipper Dr</t>
  </si>
  <si>
    <t>3496 SE Glacier Terrace</t>
  </si>
  <si>
    <t>3402 SE Inlet Harbor Trail</t>
  </si>
  <si>
    <t>3127 SE Indian St</t>
  </si>
  <si>
    <t>1st Qtr</t>
  </si>
  <si>
    <t>3041 SE Falmouth Dr</t>
  </si>
  <si>
    <t>1076 SE St Lucie Blvd</t>
  </si>
  <si>
    <t>3085 SE Glasgow Dr</t>
  </si>
  <si>
    <t>160 SE St. Lucie Blvd</t>
  </si>
  <si>
    <t>21 W High Point Rd</t>
  </si>
  <si>
    <t>273 SE Wells Dr</t>
  </si>
  <si>
    <t>2883 SE St Lucie Blvd</t>
  </si>
  <si>
    <t>3391 SE Inlet Harbor Trail</t>
  </si>
  <si>
    <t>638 S E Goldenrod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</si>
</sst>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[$-409]h:mm\ AM/PM;@"/>
    <numFmt numFmtId="166" formatCode="[$-409]mmmm\ d\,\ 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26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u/>
      <sz val="12"/>
      <color theme="1"/>
      <name val="Arial"/>
      <family val="2"/>
    </font>
    <font>
      <sz val="8"/>
      <name val="Calibri"/>
      <family val="2"/>
      <scheme val="minor"/>
    </font>
    <font>
      <sz val="18"/>
      <color theme="1"/>
      <name val="Arial"/>
      <family val="2"/>
    </font>
    <font>
      <sz val="2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2">
    <xf numFmtId="0" fontId="0" fillId="0" borderId="0" xfId="0"/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0" fontId="10" fillId="0" borderId="0" xfId="2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8" fontId="3" fillId="0" borderId="0" xfId="0" applyNumberFormat="1" applyFont="1" applyAlignment="1">
      <alignment horizontal="center" vertical="center"/>
    </xf>
    <xf numFmtId="0" fontId="2" fillId="0" borderId="0" xfId="2" applyFill="1" applyAlignment="1">
      <alignment horizontal="left" vertical="center"/>
    </xf>
    <xf numFmtId="49" fontId="13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3" fillId="6" borderId="7" xfId="0" quotePrefix="1" applyFont="1" applyFill="1" applyBorder="1" applyAlignment="1">
      <alignment horizontal="center" vertical="center"/>
    </xf>
    <xf numFmtId="10" fontId="13" fillId="6" borderId="2" xfId="0" applyNumberFormat="1" applyFont="1" applyFill="1" applyBorder="1" applyAlignment="1">
      <alignment horizontal="center" vertical="center"/>
    </xf>
    <xf numFmtId="10" fontId="13" fillId="6" borderId="3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0" fontId="13" fillId="7" borderId="7" xfId="0" quotePrefix="1" applyFont="1" applyFill="1" applyBorder="1" applyAlignment="1">
      <alignment horizontal="center" vertical="center"/>
    </xf>
    <xf numFmtId="3" fontId="13" fillId="7" borderId="7" xfId="0" applyNumberFormat="1" applyFont="1" applyFill="1" applyBorder="1" applyAlignment="1">
      <alignment horizontal="center" vertical="center"/>
    </xf>
    <xf numFmtId="3" fontId="16" fillId="7" borderId="21" xfId="0" applyNumberFormat="1" applyFont="1" applyFill="1" applyBorder="1" applyAlignment="1">
      <alignment horizontal="center" vertical="center"/>
    </xf>
    <xf numFmtId="10" fontId="13" fillId="7" borderId="2" xfId="0" applyNumberFormat="1" applyFont="1" applyFill="1" applyBorder="1" applyAlignment="1">
      <alignment horizontal="center" vertical="center"/>
    </xf>
    <xf numFmtId="10" fontId="13" fillId="7" borderId="3" xfId="0" applyNumberFormat="1" applyFont="1" applyFill="1" applyBorder="1" applyAlignment="1">
      <alignment horizontal="center" vertical="center"/>
    </xf>
    <xf numFmtId="10" fontId="13" fillId="7" borderId="1" xfId="0" applyNumberFormat="1" applyFont="1" applyFill="1" applyBorder="1" applyAlignment="1">
      <alignment horizontal="center" vertical="center"/>
    </xf>
    <xf numFmtId="10" fontId="13" fillId="7" borderId="20" xfId="0" applyNumberFormat="1" applyFont="1" applyFill="1" applyBorder="1" applyAlignment="1">
      <alignment horizontal="center" vertical="center"/>
    </xf>
    <xf numFmtId="0" fontId="13" fillId="8" borderId="22" xfId="0" applyFont="1" applyFill="1" applyBorder="1" applyAlignment="1">
      <alignment horizontal="center" vertical="center"/>
    </xf>
    <xf numFmtId="0" fontId="13" fillId="8" borderId="7" xfId="0" applyFont="1" applyFill="1" applyBorder="1" applyAlignment="1">
      <alignment horizontal="center" vertical="center"/>
    </xf>
    <xf numFmtId="10" fontId="13" fillId="8" borderId="2" xfId="0" applyNumberFormat="1" applyFont="1" applyFill="1" applyBorder="1" applyAlignment="1">
      <alignment horizontal="center" vertical="center"/>
    </xf>
    <xf numFmtId="10" fontId="13" fillId="8" borderId="3" xfId="0" applyNumberFormat="1" applyFont="1" applyFill="1" applyBorder="1" applyAlignment="1">
      <alignment horizontal="center" vertical="center"/>
    </xf>
    <xf numFmtId="10" fontId="16" fillId="8" borderId="13" xfId="0" applyNumberFormat="1" applyFont="1" applyFill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10" fontId="13" fillId="8" borderId="30" xfId="0" applyNumberFormat="1" applyFont="1" applyFill="1" applyBorder="1" applyAlignment="1">
      <alignment horizontal="center" vertical="center"/>
    </xf>
    <xf numFmtId="10" fontId="13" fillId="8" borderId="12" xfId="0" applyNumberFormat="1" applyFont="1" applyFill="1" applyBorder="1" applyAlignment="1">
      <alignment horizontal="center" vertical="center"/>
    </xf>
    <xf numFmtId="49" fontId="13" fillId="3" borderId="29" xfId="0" applyNumberFormat="1" applyFont="1" applyFill="1" applyBorder="1" applyAlignment="1">
      <alignment horizontal="center" vertical="center"/>
    </xf>
    <xf numFmtId="10" fontId="16" fillId="8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16" fillId="6" borderId="2" xfId="0" applyNumberFormat="1" applyFont="1" applyFill="1" applyBorder="1" applyAlignment="1">
      <alignment horizontal="center" vertical="center"/>
    </xf>
    <xf numFmtId="3" fontId="16" fillId="7" borderId="2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center" vertical="center"/>
    </xf>
    <xf numFmtId="3" fontId="16" fillId="7" borderId="3" xfId="0" applyNumberFormat="1" applyFont="1" applyFill="1" applyBorder="1" applyAlignment="1">
      <alignment horizontal="center" vertical="center"/>
    </xf>
    <xf numFmtId="3" fontId="13" fillId="6" borderId="3" xfId="0" applyNumberFormat="1" applyFont="1" applyFill="1" applyBorder="1" applyAlignment="1">
      <alignment horizontal="center" vertical="center"/>
    </xf>
    <xf numFmtId="3" fontId="13" fillId="7" borderId="3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7" borderId="1" xfId="0" applyNumberFormat="1" applyFont="1" applyFill="1" applyBorder="1" applyAlignment="1">
      <alignment horizontal="center" vertical="center"/>
    </xf>
    <xf numFmtId="3" fontId="13" fillId="8" borderId="3" xfId="0" applyNumberFormat="1" applyFont="1" applyFill="1" applyBorder="1" applyAlignment="1">
      <alignment horizontal="center" vertical="center"/>
    </xf>
    <xf numFmtId="3" fontId="13" fillId="8" borderId="7" xfId="0" applyNumberFormat="1" applyFont="1" applyFill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0" fontId="16" fillId="0" borderId="0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0" fillId="0" borderId="0" xfId="0" applyNumberFormat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13" fillId="0" borderId="33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3" fillId="8" borderId="7" xfId="0" quotePrefix="1" applyFont="1" applyFill="1" applyBorder="1" applyAlignment="1">
      <alignment horizontal="center" vertical="center"/>
    </xf>
    <xf numFmtId="3" fontId="16" fillId="8" borderId="2" xfId="0" applyNumberFormat="1" applyFont="1" applyFill="1" applyBorder="1" applyAlignment="1">
      <alignment horizontal="center" vertical="center"/>
    </xf>
    <xf numFmtId="3" fontId="16" fillId="8" borderId="3" xfId="0" applyNumberFormat="1" applyFont="1" applyFill="1" applyBorder="1" applyAlignment="1">
      <alignment horizontal="center" vertical="center"/>
    </xf>
    <xf numFmtId="3" fontId="16" fillId="8" borderId="1" xfId="0" applyNumberFormat="1" applyFont="1" applyFill="1" applyBorder="1" applyAlignment="1">
      <alignment horizontal="center" vertical="center"/>
    </xf>
    <xf numFmtId="3" fontId="16" fillId="8" borderId="21" xfId="0" applyNumberFormat="1" applyFont="1" applyFill="1" applyBorder="1" applyAlignment="1">
      <alignment horizontal="center" vertical="center"/>
    </xf>
    <xf numFmtId="10" fontId="13" fillId="8" borderId="45" xfId="0" applyNumberFormat="1" applyFont="1" applyFill="1" applyBorder="1" applyAlignment="1">
      <alignment horizontal="center" vertical="center"/>
    </xf>
    <xf numFmtId="10" fontId="13" fillId="8" borderId="7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3" fontId="5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10" borderId="7" xfId="0" quotePrefix="1" applyFont="1" applyFill="1" applyBorder="1" applyAlignment="1">
      <alignment horizontal="center" vertical="center"/>
    </xf>
    <xf numFmtId="3" fontId="16" fillId="10" borderId="2" xfId="0" applyNumberFormat="1" applyFont="1" applyFill="1" applyBorder="1" applyAlignment="1">
      <alignment horizontal="center" vertical="center"/>
    </xf>
    <xf numFmtId="3" fontId="16" fillId="10" borderId="3" xfId="0" applyNumberFormat="1" applyFont="1" applyFill="1" applyBorder="1" applyAlignment="1">
      <alignment horizontal="center" vertical="center"/>
    </xf>
    <xf numFmtId="3" fontId="13" fillId="10" borderId="3" xfId="0" applyNumberFormat="1" applyFont="1" applyFill="1" applyBorder="1" applyAlignment="1">
      <alignment horizontal="center" vertical="center"/>
    </xf>
    <xf numFmtId="3" fontId="16" fillId="10" borderId="1" xfId="0" applyNumberFormat="1" applyFont="1" applyFill="1" applyBorder="1" applyAlignment="1">
      <alignment horizontal="center" vertical="center"/>
    </xf>
    <xf numFmtId="3" fontId="13" fillId="10" borderId="7" xfId="0" applyNumberFormat="1" applyFont="1" applyFill="1" applyBorder="1" applyAlignment="1">
      <alignment horizontal="center" vertical="center"/>
    </xf>
    <xf numFmtId="3" fontId="16" fillId="10" borderId="21" xfId="0" applyNumberFormat="1" applyFont="1" applyFill="1" applyBorder="1" applyAlignment="1">
      <alignment horizontal="center" vertical="center"/>
    </xf>
    <xf numFmtId="10" fontId="13" fillId="10" borderId="2" xfId="0" applyNumberFormat="1" applyFont="1" applyFill="1" applyBorder="1" applyAlignment="1">
      <alignment horizontal="center" vertical="center"/>
    </xf>
    <xf numFmtId="10" fontId="13" fillId="10" borderId="3" xfId="0" applyNumberFormat="1" applyFont="1" applyFill="1" applyBorder="1" applyAlignment="1">
      <alignment horizontal="center" vertical="center"/>
    </xf>
    <xf numFmtId="10" fontId="13" fillId="10" borderId="45" xfId="0" applyNumberFormat="1" applyFont="1" applyFill="1" applyBorder="1" applyAlignment="1">
      <alignment horizontal="center" vertical="center"/>
    </xf>
    <xf numFmtId="10" fontId="13" fillId="10" borderId="7" xfId="0" applyNumberFormat="1" applyFont="1" applyFill="1" applyBorder="1" applyAlignment="1">
      <alignment horizontal="center" vertical="center"/>
    </xf>
    <xf numFmtId="0" fontId="13" fillId="11" borderId="23" xfId="0" applyFont="1" applyFill="1" applyBorder="1" applyAlignment="1">
      <alignment horizontal="center" vertical="center"/>
    </xf>
    <xf numFmtId="0" fontId="13" fillId="11" borderId="24" xfId="0" applyFont="1" applyFill="1" applyBorder="1" applyAlignment="1">
      <alignment horizontal="center" vertical="center"/>
    </xf>
    <xf numFmtId="1" fontId="13" fillId="11" borderId="24" xfId="0" applyNumberFormat="1" applyFont="1" applyFill="1" applyBorder="1" applyAlignment="1">
      <alignment horizontal="center" vertical="center"/>
    </xf>
    <xf numFmtId="1" fontId="13" fillId="11" borderId="25" xfId="0" applyNumberFormat="1" applyFont="1" applyFill="1" applyBorder="1" applyAlignment="1">
      <alignment horizontal="center" vertical="center"/>
    </xf>
    <xf numFmtId="1" fontId="13" fillId="11" borderId="22" xfId="0" applyNumberFormat="1" applyFont="1" applyFill="1" applyBorder="1" applyAlignment="1">
      <alignment horizontal="center" vertical="center"/>
    </xf>
    <xf numFmtId="1" fontId="13" fillId="11" borderId="18" xfId="0" applyNumberFormat="1" applyFont="1" applyFill="1" applyBorder="1" applyAlignment="1">
      <alignment horizontal="center" vertical="center"/>
    </xf>
    <xf numFmtId="3" fontId="13" fillId="11" borderId="2" xfId="0" applyNumberFormat="1" applyFont="1" applyFill="1" applyBorder="1" applyAlignment="1">
      <alignment horizontal="center" vertical="center"/>
    </xf>
    <xf numFmtId="3" fontId="13" fillId="11" borderId="3" xfId="0" applyNumberFormat="1" applyFont="1" applyFill="1" applyBorder="1" applyAlignment="1">
      <alignment horizontal="center" vertical="center"/>
    </xf>
    <xf numFmtId="3" fontId="13" fillId="11" borderId="1" xfId="0" applyNumberFormat="1" applyFont="1" applyFill="1" applyBorder="1" applyAlignment="1">
      <alignment horizontal="center" vertical="center"/>
    </xf>
    <xf numFmtId="3" fontId="13" fillId="11" borderId="7" xfId="0" applyNumberFormat="1" applyFont="1" applyFill="1" applyBorder="1" applyAlignment="1">
      <alignment horizontal="center" vertical="center"/>
    </xf>
    <xf numFmtId="3" fontId="13" fillId="11" borderId="13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/>
    </xf>
    <xf numFmtId="3" fontId="16" fillId="0" borderId="32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horizontal="center" vertical="center"/>
    </xf>
    <xf numFmtId="3" fontId="13" fillId="0" borderId="34" xfId="0" applyNumberFormat="1" applyFont="1" applyBorder="1" applyAlignment="1">
      <alignment horizontal="center" vertical="center"/>
    </xf>
    <xf numFmtId="3" fontId="13" fillId="0" borderId="36" xfId="0" applyNumberFormat="1" applyFont="1" applyBorder="1" applyAlignment="1">
      <alignment horizontal="center" vertical="center"/>
    </xf>
    <xf numFmtId="3" fontId="16" fillId="0" borderId="3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3" fontId="16" fillId="0" borderId="33" xfId="0" applyNumberFormat="1" applyFont="1" applyBorder="1" applyAlignment="1">
      <alignment horizontal="center" vertical="center"/>
    </xf>
    <xf numFmtId="3" fontId="16" fillId="0" borderId="35" xfId="0" applyNumberFormat="1" applyFont="1" applyBorder="1" applyAlignment="1">
      <alignment horizontal="center" vertical="center"/>
    </xf>
    <xf numFmtId="3" fontId="13" fillId="0" borderId="35" xfId="0" applyNumberFormat="1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3" fontId="16" fillId="0" borderId="9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1" fontId="6" fillId="0" borderId="22" xfId="0" applyNumberFormat="1" applyFont="1" applyBorder="1" applyAlignment="1">
      <alignment horizontal="center" vertical="center"/>
    </xf>
    <xf numFmtId="10" fontId="13" fillId="8" borderId="60" xfId="0" applyNumberFormat="1" applyFont="1" applyFill="1" applyBorder="1" applyAlignment="1">
      <alignment horizontal="center" vertical="center"/>
    </xf>
    <xf numFmtId="10" fontId="13" fillId="8" borderId="61" xfId="0" applyNumberFormat="1" applyFont="1" applyFill="1" applyBorder="1" applyAlignment="1">
      <alignment horizontal="center" vertical="center"/>
    </xf>
    <xf numFmtId="10" fontId="13" fillId="8" borderId="59" xfId="0" applyNumberFormat="1" applyFont="1" applyFill="1" applyBorder="1" applyAlignment="1">
      <alignment horizontal="center" vertical="center"/>
    </xf>
    <xf numFmtId="0" fontId="13" fillId="4" borderId="7" xfId="0" quotePrefix="1" applyFont="1" applyFill="1" applyBorder="1" applyAlignment="1">
      <alignment horizontal="center" vertical="center"/>
    </xf>
    <xf numFmtId="3" fontId="16" fillId="4" borderId="2" xfId="0" applyNumberFormat="1" applyFont="1" applyFill="1" applyBorder="1" applyAlignment="1">
      <alignment horizontal="center" vertical="center"/>
    </xf>
    <xf numFmtId="3" fontId="16" fillId="4" borderId="3" xfId="0" applyNumberFormat="1" applyFont="1" applyFill="1" applyBorder="1" applyAlignment="1">
      <alignment horizontal="center" vertical="center"/>
    </xf>
    <xf numFmtId="3" fontId="13" fillId="4" borderId="3" xfId="0" applyNumberFormat="1" applyFont="1" applyFill="1" applyBorder="1" applyAlignment="1">
      <alignment horizontal="center" vertical="center"/>
    </xf>
    <xf numFmtId="3" fontId="16" fillId="4" borderId="45" xfId="0" applyNumberFormat="1" applyFont="1" applyFill="1" applyBorder="1" applyAlignment="1">
      <alignment horizontal="center" vertical="center"/>
    </xf>
    <xf numFmtId="0" fontId="16" fillId="5" borderId="63" xfId="0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/>
    </xf>
    <xf numFmtId="10" fontId="16" fillId="4" borderId="15" xfId="1" applyNumberFormat="1" applyFont="1" applyFill="1" applyBorder="1" applyAlignment="1">
      <alignment horizontal="center" vertical="center"/>
    </xf>
    <xf numFmtId="10" fontId="16" fillId="4" borderId="67" xfId="1" applyNumberFormat="1" applyFont="1" applyFill="1" applyBorder="1" applyAlignment="1">
      <alignment horizontal="center" vertical="center"/>
    </xf>
    <xf numFmtId="10" fontId="16" fillId="4" borderId="61" xfId="1" applyNumberFormat="1" applyFont="1" applyFill="1" applyBorder="1" applyAlignment="1">
      <alignment horizontal="center" vertical="center"/>
    </xf>
    <xf numFmtId="10" fontId="16" fillId="4" borderId="55" xfId="1" applyNumberFormat="1" applyFont="1" applyFill="1" applyBorder="1" applyAlignment="1">
      <alignment horizontal="center" vertical="center"/>
    </xf>
    <xf numFmtId="10" fontId="13" fillId="4" borderId="55" xfId="1" applyNumberFormat="1" applyFont="1" applyFill="1" applyBorder="1" applyAlignment="1">
      <alignment horizontal="center" vertical="center"/>
    </xf>
    <xf numFmtId="10" fontId="16" fillId="4" borderId="62" xfId="1" applyNumberFormat="1" applyFont="1" applyFill="1" applyBorder="1" applyAlignment="1">
      <alignment horizontal="center" vertical="center"/>
    </xf>
    <xf numFmtId="3" fontId="16" fillId="5" borderId="65" xfId="0" applyNumberFormat="1" applyFont="1" applyFill="1" applyBorder="1" applyAlignment="1">
      <alignment horizontal="center" vertical="center"/>
    </xf>
    <xf numFmtId="3" fontId="16" fillId="5" borderId="68" xfId="0" applyNumberFormat="1" applyFont="1" applyFill="1" applyBorder="1" applyAlignment="1">
      <alignment horizontal="center" vertical="center"/>
    </xf>
    <xf numFmtId="0" fontId="13" fillId="0" borderId="69" xfId="0" applyFont="1" applyBorder="1" applyAlignment="1">
      <alignment vertical="center"/>
    </xf>
    <xf numFmtId="3" fontId="16" fillId="6" borderId="60" xfId="0" applyNumberFormat="1" applyFont="1" applyFill="1" applyBorder="1" applyAlignment="1">
      <alignment horizontal="center" vertical="center"/>
    </xf>
    <xf numFmtId="3" fontId="16" fillId="7" borderId="60" xfId="0" applyNumberFormat="1" applyFont="1" applyFill="1" applyBorder="1" applyAlignment="1">
      <alignment horizontal="center" vertical="center"/>
    </xf>
    <xf numFmtId="3" fontId="16" fillId="8" borderId="60" xfId="0" applyNumberFormat="1" applyFont="1" applyFill="1" applyBorder="1" applyAlignment="1">
      <alignment horizontal="center" vertical="center"/>
    </xf>
    <xf numFmtId="3" fontId="16" fillId="10" borderId="60" xfId="0" applyNumberFormat="1" applyFont="1" applyFill="1" applyBorder="1" applyAlignment="1">
      <alignment horizontal="center" vertical="center"/>
    </xf>
    <xf numFmtId="3" fontId="16" fillId="4" borderId="60" xfId="0" applyNumberFormat="1" applyFont="1" applyFill="1" applyBorder="1" applyAlignment="1">
      <alignment horizontal="center" vertical="center"/>
    </xf>
    <xf numFmtId="10" fontId="13" fillId="6" borderId="60" xfId="0" applyNumberFormat="1" applyFont="1" applyFill="1" applyBorder="1" applyAlignment="1">
      <alignment horizontal="center" vertical="center"/>
    </xf>
    <xf numFmtId="10" fontId="13" fillId="7" borderId="60" xfId="0" applyNumberFormat="1" applyFont="1" applyFill="1" applyBorder="1" applyAlignment="1">
      <alignment horizontal="center" vertical="center"/>
    </xf>
    <xf numFmtId="10" fontId="13" fillId="10" borderId="60" xfId="0" applyNumberFormat="1" applyFont="1" applyFill="1" applyBorder="1" applyAlignment="1">
      <alignment horizontal="center" vertical="center"/>
    </xf>
    <xf numFmtId="1" fontId="13" fillId="11" borderId="70" xfId="0" applyNumberFormat="1" applyFont="1" applyFill="1" applyBorder="1" applyAlignment="1">
      <alignment horizontal="center" vertical="center"/>
    </xf>
    <xf numFmtId="3" fontId="13" fillId="11" borderId="60" xfId="0" applyNumberFormat="1" applyFont="1" applyFill="1" applyBorder="1" applyAlignment="1">
      <alignment horizontal="center" vertical="center"/>
    </xf>
    <xf numFmtId="3" fontId="16" fillId="0" borderId="71" xfId="0" applyNumberFormat="1" applyFont="1" applyBorder="1" applyAlignment="1">
      <alignment horizontal="center" vertical="center"/>
    </xf>
    <xf numFmtId="3" fontId="16" fillId="0" borderId="69" xfId="0" applyNumberFormat="1" applyFont="1" applyBorder="1" applyAlignment="1">
      <alignment horizontal="center" vertical="center"/>
    </xf>
    <xf numFmtId="3" fontId="16" fillId="6" borderId="45" xfId="0" applyNumberFormat="1" applyFont="1" applyFill="1" applyBorder="1" applyAlignment="1">
      <alignment horizontal="center" vertical="center"/>
    </xf>
    <xf numFmtId="3" fontId="16" fillId="7" borderId="45" xfId="0" applyNumberFormat="1" applyFont="1" applyFill="1" applyBorder="1" applyAlignment="1">
      <alignment horizontal="center" vertical="center"/>
    </xf>
    <xf numFmtId="3" fontId="16" fillId="8" borderId="45" xfId="0" applyNumberFormat="1" applyFont="1" applyFill="1" applyBorder="1" applyAlignment="1">
      <alignment horizontal="center" vertical="center"/>
    </xf>
    <xf numFmtId="3" fontId="16" fillId="10" borderId="45" xfId="0" applyNumberFormat="1" applyFont="1" applyFill="1" applyBorder="1" applyAlignment="1">
      <alignment horizontal="center" vertical="center"/>
    </xf>
    <xf numFmtId="3" fontId="16" fillId="5" borderId="66" xfId="0" applyNumberFormat="1" applyFont="1" applyFill="1" applyBorder="1" applyAlignment="1">
      <alignment horizontal="center" vertical="center"/>
    </xf>
    <xf numFmtId="10" fontId="13" fillId="6" borderId="45" xfId="0" applyNumberFormat="1" applyFont="1" applyFill="1" applyBorder="1" applyAlignment="1">
      <alignment horizontal="center" vertical="center"/>
    </xf>
    <xf numFmtId="10" fontId="13" fillId="7" borderId="45" xfId="0" applyNumberFormat="1" applyFont="1" applyFill="1" applyBorder="1" applyAlignment="1">
      <alignment horizontal="center" vertical="center"/>
    </xf>
    <xf numFmtId="10" fontId="16" fillId="4" borderId="72" xfId="1" applyNumberFormat="1" applyFont="1" applyFill="1" applyBorder="1" applyAlignment="1">
      <alignment horizontal="center" vertical="center"/>
    </xf>
    <xf numFmtId="1" fontId="13" fillId="11" borderId="20" xfId="0" applyNumberFormat="1" applyFont="1" applyFill="1" applyBorder="1" applyAlignment="1">
      <alignment horizontal="center" vertical="center"/>
    </xf>
    <xf numFmtId="3" fontId="13" fillId="11" borderId="45" xfId="0" applyNumberFormat="1" applyFont="1" applyFill="1" applyBorder="1" applyAlignment="1">
      <alignment horizontal="center" vertical="center"/>
    </xf>
    <xf numFmtId="10" fontId="13" fillId="8" borderId="72" xfId="0" applyNumberFormat="1" applyFont="1" applyFill="1" applyBorder="1" applyAlignment="1">
      <alignment horizontal="center" vertical="center"/>
    </xf>
    <xf numFmtId="3" fontId="16" fillId="0" borderId="36" xfId="0" applyNumberFormat="1" applyFont="1" applyBorder="1" applyAlignment="1">
      <alignment horizontal="center" vertical="center"/>
    </xf>
    <xf numFmtId="3" fontId="16" fillId="0" borderId="37" xfId="0" applyNumberFormat="1" applyFont="1" applyBorder="1" applyAlignment="1">
      <alignment horizontal="center" vertical="center"/>
    </xf>
    <xf numFmtId="0" fontId="13" fillId="11" borderId="20" xfId="0" applyFont="1" applyFill="1" applyBorder="1" applyAlignment="1">
      <alignment horizontal="center" vertical="center"/>
    </xf>
    <xf numFmtId="10" fontId="16" fillId="4" borderId="73" xfId="1" applyNumberFormat="1" applyFont="1" applyFill="1" applyBorder="1" applyAlignment="1">
      <alignment horizontal="center" vertical="center"/>
    </xf>
    <xf numFmtId="3" fontId="13" fillId="0" borderId="71" xfId="0" applyNumberFormat="1" applyFont="1" applyBorder="1" applyAlignment="1">
      <alignment horizontal="center" vertical="center"/>
    </xf>
    <xf numFmtId="3" fontId="13" fillId="0" borderId="69" xfId="0" applyNumberFormat="1" applyFont="1" applyBorder="1" applyAlignment="1">
      <alignment horizontal="center" vertical="center"/>
    </xf>
    <xf numFmtId="10" fontId="16" fillId="4" borderId="53" xfId="1" applyNumberFormat="1" applyFont="1" applyFill="1" applyBorder="1" applyAlignment="1">
      <alignment horizontal="center" vertical="center"/>
    </xf>
    <xf numFmtId="10" fontId="13" fillId="8" borderId="66" xfId="0" applyNumberFormat="1" applyFont="1" applyFill="1" applyBorder="1" applyAlignment="1">
      <alignment horizontal="center" vertical="center"/>
    </xf>
    <xf numFmtId="10" fontId="16" fillId="5" borderId="65" xfId="1" applyNumberFormat="1" applyFont="1" applyFill="1" applyBorder="1" applyAlignment="1">
      <alignment horizontal="center" vertical="center"/>
    </xf>
    <xf numFmtId="10" fontId="16" fillId="5" borderId="59" xfId="1" applyNumberFormat="1" applyFont="1" applyFill="1" applyBorder="1" applyAlignment="1">
      <alignment horizontal="center" vertical="center"/>
    </xf>
    <xf numFmtId="10" fontId="16" fillId="5" borderId="66" xfId="1" applyNumberFormat="1" applyFont="1" applyFill="1" applyBorder="1" applyAlignment="1">
      <alignment horizontal="center" vertical="center"/>
    </xf>
    <xf numFmtId="10" fontId="16" fillId="5" borderId="68" xfId="1" applyNumberFormat="1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3" fontId="13" fillId="6" borderId="22" xfId="0" applyNumberFormat="1" applyFont="1" applyFill="1" applyBorder="1" applyAlignment="1">
      <alignment horizontal="center" vertical="center"/>
    </xf>
    <xf numFmtId="3" fontId="16" fillId="6" borderId="5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3" fontId="16" fillId="5" borderId="74" xfId="0" applyNumberFormat="1" applyFont="1" applyFill="1" applyBorder="1" applyAlignment="1">
      <alignment horizontal="center" vertical="center"/>
    </xf>
    <xf numFmtId="10" fontId="16" fillId="4" borderId="41" xfId="1" applyNumberFormat="1" applyFont="1" applyFill="1" applyBorder="1" applyAlignment="1">
      <alignment horizontal="center" vertical="center"/>
    </xf>
    <xf numFmtId="3" fontId="13" fillId="4" borderId="5" xfId="0" applyNumberFormat="1" applyFont="1" applyFill="1" applyBorder="1" applyAlignment="1">
      <alignment horizontal="center" vertical="center"/>
    </xf>
    <xf numFmtId="3" fontId="16" fillId="4" borderId="41" xfId="0" applyNumberFormat="1" applyFont="1" applyFill="1" applyBorder="1" applyAlignment="1">
      <alignment horizontal="center" vertical="center"/>
    </xf>
    <xf numFmtId="3" fontId="13" fillId="5" borderId="29" xfId="0" applyNumberFormat="1" applyFont="1" applyFill="1" applyBorder="1" applyAlignment="1">
      <alignment horizontal="center" vertical="center"/>
    </xf>
    <xf numFmtId="10" fontId="13" fillId="6" borderId="76" xfId="0" applyNumberFormat="1" applyFont="1" applyFill="1" applyBorder="1" applyAlignment="1">
      <alignment horizontal="center" vertical="center"/>
    </xf>
    <xf numFmtId="10" fontId="13" fillId="5" borderId="63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12" borderId="1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12" borderId="80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12" borderId="8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18" fontId="5" fillId="0" borderId="52" xfId="0" applyNumberFormat="1" applyFont="1" applyBorder="1" applyAlignment="1">
      <alignment horizontal="center" vertical="center"/>
    </xf>
    <xf numFmtId="18" fontId="5" fillId="0" borderId="53" xfId="0" applyNumberFormat="1" applyFont="1" applyBorder="1" applyAlignment="1">
      <alignment horizontal="center" vertical="center"/>
    </xf>
    <xf numFmtId="18" fontId="5" fillId="0" borderId="5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" fontId="5" fillId="0" borderId="42" xfId="0" applyNumberFormat="1" applyFont="1" applyBorder="1" applyAlignment="1">
      <alignment horizontal="center" vertical="center"/>
    </xf>
    <xf numFmtId="18" fontId="5" fillId="0" borderId="55" xfId="0" applyNumberFormat="1" applyFont="1" applyBorder="1" applyAlignment="1">
      <alignment horizontal="center" vertical="center"/>
    </xf>
    <xf numFmtId="18" fontId="5" fillId="0" borderId="43" xfId="0" applyNumberFormat="1" applyFont="1" applyBorder="1" applyAlignment="1">
      <alignment horizontal="center" vertical="center"/>
    </xf>
    <xf numFmtId="18" fontId="5" fillId="0" borderId="56" xfId="0" applyNumberFormat="1" applyFont="1" applyBorder="1" applyAlignment="1">
      <alignment horizontal="center" vertical="center"/>
    </xf>
    <xf numFmtId="18" fontId="5" fillId="0" borderId="57" xfId="0" applyNumberFormat="1" applyFont="1" applyBorder="1" applyAlignment="1">
      <alignment horizontal="center" vertical="center"/>
    </xf>
    <xf numFmtId="18" fontId="5" fillId="0" borderId="58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0" fontId="19" fillId="0" borderId="38" xfId="0" applyFont="1" applyBorder="1" applyAlignment="1">
      <alignment horizontal="center" vertical="center" textRotation="90" wrapText="1"/>
    </xf>
    <xf numFmtId="0" fontId="19" fillId="0" borderId="39" xfId="0" applyFont="1" applyBorder="1" applyAlignment="1">
      <alignment horizontal="center" vertical="center" textRotation="90" wrapText="1"/>
    </xf>
    <xf numFmtId="0" fontId="19" fillId="0" borderId="10" xfId="0" applyFont="1" applyBorder="1" applyAlignment="1">
      <alignment horizontal="center" vertical="center" textRotation="90" wrapText="1"/>
    </xf>
    <xf numFmtId="0" fontId="19" fillId="0" borderId="40" xfId="0" applyFont="1" applyBorder="1" applyAlignment="1">
      <alignment horizontal="center" vertical="center" textRotation="90" wrapText="1"/>
    </xf>
    <xf numFmtId="0" fontId="6" fillId="0" borderId="58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2" fillId="0" borderId="77" xfId="0" applyFont="1" applyBorder="1" applyAlignment="1">
      <alignment horizontal="center" vertical="center" shrinkToFit="1"/>
    </xf>
    <xf numFmtId="0" fontId="12" fillId="0" borderId="78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164" fontId="20" fillId="0" borderId="4" xfId="0" applyNumberFormat="1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10" fontId="13" fillId="3" borderId="27" xfId="0" applyNumberFormat="1" applyFont="1" applyFill="1" applyBorder="1" applyAlignment="1">
      <alignment horizontal="center" vertical="center"/>
    </xf>
    <xf numFmtId="10" fontId="13" fillId="3" borderId="5" xfId="0" applyNumberFormat="1" applyFont="1" applyFill="1" applyBorder="1" applyAlignment="1">
      <alignment horizontal="center" vertical="center"/>
    </xf>
    <xf numFmtId="10" fontId="13" fillId="3" borderId="2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6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6" fillId="12" borderId="60" xfId="0" applyFont="1" applyFill="1" applyBorder="1" applyAlignment="1">
      <alignment horizontal="center" vertical="center"/>
    </xf>
    <xf numFmtId="0" fontId="8" fillId="0" borderId="81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18" fontId="5" fillId="0" borderId="35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4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8" fontId="5" fillId="0" borderId="69" xfId="0" applyNumberFormat="1" applyFont="1" applyBorder="1" applyAlignment="1">
      <alignment horizontal="center" vertical="center"/>
    </xf>
    <xf numFmtId="0" fontId="6" fillId="9" borderId="82" xfId="0" applyFont="1" applyFill="1" applyBorder="1" applyAlignment="1">
      <alignment horizontal="center" vertical="center"/>
    </xf>
    <xf numFmtId="0" fontId="6" fillId="2" borderId="82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FF"/>
      <color rgb="FF799FCD"/>
      <color rgb="FFF7A25B"/>
      <color rgb="FFFFCCCC"/>
      <color rgb="FFFACDA8"/>
      <color rgb="FFFFCCFF"/>
      <color rgb="FFF9B67F"/>
      <color rgb="FFFF9900"/>
      <color rgb="FFFFCC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A116"/>
  <sheetViews>
    <sheetView tabSelected="1" zoomScale="55" zoomScaleNormal="55" workbookViewId="0">
      <selection activeCell="A43" sqref="A43:F43"/>
    </sheetView>
  </sheetViews>
  <sheetFormatPr defaultColWidth="8.7265625" defaultRowHeight="14" x14ac:dyDescent="0.35"/>
  <cols>
    <col min="1" max="1" width="40.54296875" style="5" customWidth="1"/>
    <col min="2" max="8" width="12.54296875" style="10" customWidth="1"/>
    <col min="9" max="15" width="12.54296875" style="5" customWidth="1"/>
    <col min="16" max="19" width="15.54296875" style="5" customWidth="1"/>
    <col min="20" max="21" width="12.54296875" style="48" customWidth="1"/>
    <col min="22" max="23" width="8.453125" style="11" customWidth="1"/>
    <col min="24" max="24" width="8.7265625" style="9"/>
    <col min="25" max="25" width="11.54296875" style="5" bestFit="1" customWidth="1"/>
    <col min="26" max="26" width="8.81640625" style="5" bestFit="1" customWidth="1"/>
    <col min="27" max="27" width="10.1796875" style="5" bestFit="1" customWidth="1"/>
    <col min="28" max="28" width="11.54296875" style="5" bestFit="1" customWidth="1"/>
    <col min="29" max="29" width="7.54296875" style="5" bestFit="1" customWidth="1"/>
    <col min="30" max="30" width="11.54296875" style="5" bestFit="1" customWidth="1"/>
    <col min="31" max="31" width="20.453125" style="5" bestFit="1" customWidth="1"/>
    <col min="32" max="32" width="10.1796875" style="5" bestFit="1" customWidth="1"/>
    <col min="33" max="33" width="9.1796875" style="5" customWidth="1"/>
    <col min="34" max="34" width="10.81640625" style="5" bestFit="1" customWidth="1"/>
    <col min="35" max="35" width="9.26953125" style="5" bestFit="1" customWidth="1"/>
    <col min="36" max="36" width="6.453125" style="5" customWidth="1"/>
    <col min="37" max="40" width="8.7265625" style="5"/>
    <col min="41" max="44" width="9.54296875" style="5" bestFit="1" customWidth="1"/>
    <col min="45" max="45" width="8.81640625" style="5" bestFit="1" customWidth="1"/>
    <col min="46" max="46" width="9.26953125" style="5" bestFit="1" customWidth="1"/>
    <col min="47" max="47" width="8.81640625" style="5" bestFit="1" customWidth="1"/>
    <col min="48" max="49" width="9.26953125" style="5" bestFit="1" customWidth="1"/>
    <col min="50" max="50" width="8.81640625" style="5" bestFit="1" customWidth="1"/>
    <col min="51" max="51" width="9.26953125" style="5" bestFit="1" customWidth="1"/>
    <col min="52" max="52" width="8.81640625" style="5" bestFit="1" customWidth="1"/>
    <col min="53" max="16384" width="8.7265625" style="5"/>
  </cols>
  <sheetData>
    <row r="1" spans="1:24" ht="32.5" x14ac:dyDescent="0.35">
      <c r="A1" s="242" t="s">
        <v>22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4"/>
      <c r="W1" s="3"/>
      <c r="X1" s="3"/>
    </row>
    <row r="2" spans="1:24" s="1" customFormat="1" ht="30" customHeight="1" thickBot="1" x14ac:dyDescent="0.4">
      <c r="A2" s="243">
        <v>45301</v>
      </c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W2" s="6"/>
      <c r="X2" s="7"/>
    </row>
    <row r="3" spans="1:24" s="1" customFormat="1" ht="60" customHeight="1" thickBot="1" x14ac:dyDescent="0.4">
      <c r="A3" s="1" t="s">
        <v>21</v>
      </c>
      <c r="B3" s="260" t="s">
        <v>18</v>
      </c>
      <c r="C3" s="261"/>
      <c r="D3" s="261"/>
      <c r="E3" s="261"/>
      <c r="F3" s="261"/>
      <c r="G3" s="262"/>
      <c r="H3" s="269" t="s">
        <v>26</v>
      </c>
      <c r="I3" s="270"/>
      <c r="J3" s="270"/>
      <c r="K3" s="270"/>
      <c r="L3" s="270"/>
      <c r="M3" s="270"/>
      <c r="N3" s="270"/>
      <c r="O3" s="270"/>
      <c r="P3" s="270"/>
      <c r="Q3" s="271"/>
      <c r="R3" s="244" t="s">
        <v>19</v>
      </c>
      <c r="S3" s="246" t="s">
        <v>27</v>
      </c>
      <c r="V3" s="7"/>
    </row>
    <row r="4" spans="1:24" s="1" customFormat="1" ht="60" customHeight="1" thickBot="1" x14ac:dyDescent="0.4">
      <c r="A4" s="2"/>
      <c r="B4" s="263"/>
      <c r="C4" s="264"/>
      <c r="D4" s="264"/>
      <c r="E4" s="264"/>
      <c r="F4" s="264"/>
      <c r="G4" s="265"/>
      <c r="H4" s="266" t="s">
        <v>23</v>
      </c>
      <c r="I4" s="267"/>
      <c r="J4" s="267"/>
      <c r="K4" s="267"/>
      <c r="L4" s="267"/>
      <c r="M4" s="268"/>
      <c r="N4" s="266" t="s">
        <v>50</v>
      </c>
      <c r="O4" s="267"/>
      <c r="P4" s="267"/>
      <c r="Q4" s="268"/>
      <c r="R4" s="245"/>
      <c r="S4" s="247"/>
      <c r="V4" s="7"/>
    </row>
    <row r="5" spans="1:24" s="1" customFormat="1" ht="30" customHeight="1" thickBot="1" x14ac:dyDescent="0.4">
      <c r="A5" s="65"/>
      <c r="B5" s="27">
        <v>2019</v>
      </c>
      <c r="C5" s="31">
        <v>2020</v>
      </c>
      <c r="D5" s="69">
        <v>2021</v>
      </c>
      <c r="E5" s="84">
        <v>2022</v>
      </c>
      <c r="F5" s="140">
        <v>2023</v>
      </c>
      <c r="G5" s="145">
        <v>2024</v>
      </c>
      <c r="H5" s="27">
        <v>2019</v>
      </c>
      <c r="I5" s="31">
        <v>2020</v>
      </c>
      <c r="J5" s="69">
        <v>2021</v>
      </c>
      <c r="K5" s="84">
        <v>2022</v>
      </c>
      <c r="L5" s="140">
        <v>2023</v>
      </c>
      <c r="M5" s="146">
        <v>2024</v>
      </c>
      <c r="N5" s="38" t="s">
        <v>0</v>
      </c>
      <c r="O5" s="39" t="s">
        <v>1</v>
      </c>
      <c r="P5" s="39" t="s">
        <v>2</v>
      </c>
      <c r="Q5" s="43" t="s">
        <v>3</v>
      </c>
      <c r="R5" s="109">
        <v>2024</v>
      </c>
      <c r="S5" s="115">
        <v>2024</v>
      </c>
      <c r="V5" s="7"/>
    </row>
    <row r="6" spans="1:24" s="1" customFormat="1" ht="30" customHeight="1" x14ac:dyDescent="0.35">
      <c r="A6" s="66" t="s">
        <v>4</v>
      </c>
      <c r="B6" s="49">
        <v>11791</v>
      </c>
      <c r="C6" s="50">
        <v>11828</v>
      </c>
      <c r="D6" s="70">
        <v>10683</v>
      </c>
      <c r="E6" s="85">
        <v>10441</v>
      </c>
      <c r="F6" s="141">
        <v>14640</v>
      </c>
      <c r="G6" s="153">
        <v>8671</v>
      </c>
      <c r="H6" s="28">
        <v>5.8519209566618609E-3</v>
      </c>
      <c r="I6" s="34">
        <v>9.2154210348326E-3</v>
      </c>
      <c r="J6" s="40">
        <v>9.2154210348326E-3</v>
      </c>
      <c r="K6" s="91">
        <v>9.7999999999999997E-3</v>
      </c>
      <c r="L6" s="147">
        <v>1.919398907103825E-2</v>
      </c>
      <c r="M6" s="187">
        <f t="shared" ref="M6:M11" si="0">(N6+P6)/G6</f>
        <v>2.2604082574097566E-2</v>
      </c>
      <c r="N6" s="95">
        <v>10</v>
      </c>
      <c r="O6" s="40">
        <f t="shared" ref="O6:O14" si="1">(N6/G6)</f>
        <v>1.1532695190866105E-3</v>
      </c>
      <c r="P6" s="101">
        <v>186</v>
      </c>
      <c r="Q6" s="44">
        <f t="shared" ref="Q6:Q14" si="2">P6/G6</f>
        <v>2.1450813055010957E-2</v>
      </c>
      <c r="R6" s="110">
        <v>2547</v>
      </c>
      <c r="S6" s="116">
        <v>138</v>
      </c>
      <c r="V6" s="7"/>
    </row>
    <row r="7" spans="1:24" s="1" customFormat="1" ht="30" customHeight="1" x14ac:dyDescent="0.35">
      <c r="A7" s="67" t="s">
        <v>5</v>
      </c>
      <c r="B7" s="51">
        <v>10532</v>
      </c>
      <c r="C7" s="52">
        <v>11832</v>
      </c>
      <c r="D7" s="71">
        <v>8645</v>
      </c>
      <c r="E7" s="86">
        <v>10547</v>
      </c>
      <c r="F7" s="142">
        <v>13245</v>
      </c>
      <c r="G7" s="154">
        <v>10645</v>
      </c>
      <c r="H7" s="29">
        <v>7.6908469426509689E-3</v>
      </c>
      <c r="I7" s="35">
        <v>8.2826233941852602E-3</v>
      </c>
      <c r="J7" s="41">
        <v>8.2826233941852602E-3</v>
      </c>
      <c r="K7" s="92">
        <v>9.9000000000000008E-3</v>
      </c>
      <c r="L7" s="148">
        <v>1.7214043035107589E-2</v>
      </c>
      <c r="M7" s="188">
        <f t="shared" si="0"/>
        <v>3.0061061531235323E-2</v>
      </c>
      <c r="N7" s="96">
        <v>7</v>
      </c>
      <c r="O7" s="41">
        <f t="shared" si="1"/>
        <v>6.5758572099577266E-4</v>
      </c>
      <c r="P7" s="102">
        <v>313</v>
      </c>
      <c r="Q7" s="45">
        <f t="shared" si="2"/>
        <v>2.9403475810239547E-2</v>
      </c>
      <c r="R7" s="111">
        <v>2486</v>
      </c>
      <c r="S7" s="117">
        <v>108</v>
      </c>
      <c r="V7" s="7"/>
    </row>
    <row r="8" spans="1:24" s="1" customFormat="1" ht="30" customHeight="1" thickBot="1" x14ac:dyDescent="0.4">
      <c r="A8" s="68" t="s">
        <v>6</v>
      </c>
      <c r="B8" s="168">
        <v>11322</v>
      </c>
      <c r="C8" s="169">
        <v>12738</v>
      </c>
      <c r="D8" s="170">
        <v>12107</v>
      </c>
      <c r="E8" s="171">
        <v>12768</v>
      </c>
      <c r="F8" s="144">
        <v>14295</v>
      </c>
      <c r="G8" s="172">
        <v>11258</v>
      </c>
      <c r="H8" s="173">
        <v>1.0775481363716657E-2</v>
      </c>
      <c r="I8" s="174">
        <v>7.3794944261265502E-3</v>
      </c>
      <c r="J8" s="74">
        <v>1.7600000000000001E-2</v>
      </c>
      <c r="K8" s="93">
        <v>1.0999999999999999E-2</v>
      </c>
      <c r="L8" s="175">
        <v>1.7978314095837705E-2</v>
      </c>
      <c r="M8" s="189">
        <f t="shared" si="0"/>
        <v>2.4960028424231659E-2</v>
      </c>
      <c r="N8" s="181">
        <v>20</v>
      </c>
      <c r="O8" s="74">
        <f t="shared" si="1"/>
        <v>1.7765144785930006E-3</v>
      </c>
      <c r="P8" s="177">
        <v>261</v>
      </c>
      <c r="Q8" s="178">
        <f t="shared" si="2"/>
        <v>2.3183513945638657E-2</v>
      </c>
      <c r="R8" s="179">
        <v>2888</v>
      </c>
      <c r="S8" s="180">
        <v>204</v>
      </c>
      <c r="V8" s="7"/>
    </row>
    <row r="9" spans="1:24" s="1" customFormat="1" ht="30" customHeight="1" x14ac:dyDescent="0.35">
      <c r="A9" s="155" t="s">
        <v>7</v>
      </c>
      <c r="B9" s="156">
        <v>12398</v>
      </c>
      <c r="C9" s="157">
        <v>6172</v>
      </c>
      <c r="D9" s="158">
        <v>12088</v>
      </c>
      <c r="E9" s="159">
        <v>11521</v>
      </c>
      <c r="F9" s="160">
        <v>10226</v>
      </c>
      <c r="G9" s="154">
        <v>10555</v>
      </c>
      <c r="H9" s="161">
        <v>9.5983223100500076E-3</v>
      </c>
      <c r="I9" s="162">
        <v>7.6150356448476996E-3</v>
      </c>
      <c r="J9" s="137">
        <v>1.0800000000000001E-2</v>
      </c>
      <c r="K9" s="163">
        <v>2.2599999999999999E-2</v>
      </c>
      <c r="L9" s="149">
        <v>2.1415998435360843E-2</v>
      </c>
      <c r="M9" s="187">
        <f t="shared" si="0"/>
        <v>3.4770251065845574E-2</v>
      </c>
      <c r="N9" s="164">
        <v>12</v>
      </c>
      <c r="O9" s="137">
        <f t="shared" si="1"/>
        <v>1.1369019422074846E-3</v>
      </c>
      <c r="P9" s="165">
        <v>355</v>
      </c>
      <c r="Q9" s="138">
        <f t="shared" si="2"/>
        <v>3.3633349123638086E-2</v>
      </c>
      <c r="R9" s="166">
        <v>2543</v>
      </c>
      <c r="S9" s="167">
        <v>162</v>
      </c>
      <c r="V9" s="7"/>
    </row>
    <row r="10" spans="1:24" s="1" customFormat="1" ht="30" customHeight="1" x14ac:dyDescent="0.35">
      <c r="A10" s="67" t="s">
        <v>8</v>
      </c>
      <c r="B10" s="51">
        <v>12141</v>
      </c>
      <c r="C10" s="52">
        <v>8512</v>
      </c>
      <c r="D10" s="71">
        <v>11731</v>
      </c>
      <c r="E10" s="86">
        <v>12253</v>
      </c>
      <c r="F10" s="142">
        <v>11125</v>
      </c>
      <c r="G10" s="154">
        <v>11175</v>
      </c>
      <c r="H10" s="29">
        <v>1.3590313812700766E-2</v>
      </c>
      <c r="I10" s="35">
        <v>1.5272556390977443E-2</v>
      </c>
      <c r="J10" s="41">
        <v>2.3599999999999999E-2</v>
      </c>
      <c r="K10" s="92">
        <v>1.6899999999999998E-2</v>
      </c>
      <c r="L10" s="149">
        <v>3.0112359550561799E-2</v>
      </c>
      <c r="M10" s="190">
        <f t="shared" si="0"/>
        <v>4.9485458612975389E-2</v>
      </c>
      <c r="N10" s="97">
        <v>9</v>
      </c>
      <c r="O10" s="41">
        <f t="shared" si="1"/>
        <v>8.053691275167785E-4</v>
      </c>
      <c r="P10" s="102">
        <v>544</v>
      </c>
      <c r="Q10" s="45">
        <f t="shared" si="2"/>
        <v>4.8680089485458614E-2</v>
      </c>
      <c r="R10" s="111">
        <v>1994</v>
      </c>
      <c r="S10" s="117">
        <v>219</v>
      </c>
      <c r="V10" s="7"/>
    </row>
    <row r="11" spans="1:24" s="1" customFormat="1" ht="30" customHeight="1" thickBot="1" x14ac:dyDescent="0.4">
      <c r="A11" s="68" t="s">
        <v>9</v>
      </c>
      <c r="B11" s="168">
        <v>8773</v>
      </c>
      <c r="C11" s="169">
        <v>9799</v>
      </c>
      <c r="D11" s="170">
        <v>9931</v>
      </c>
      <c r="E11" s="171">
        <v>11368</v>
      </c>
      <c r="F11" s="144">
        <v>9536</v>
      </c>
      <c r="G11" s="172">
        <v>8214</v>
      </c>
      <c r="H11" s="173">
        <v>1.8693719366237319E-2</v>
      </c>
      <c r="I11" s="174">
        <v>1.2756403714664761E-2</v>
      </c>
      <c r="J11" s="74">
        <v>3.3300000000000003E-2</v>
      </c>
      <c r="K11" s="93">
        <v>1.83E-2</v>
      </c>
      <c r="L11" s="175">
        <v>3.2718120805369129E-2</v>
      </c>
      <c r="M11" s="190">
        <f t="shared" si="0"/>
        <v>6.099342585829072E-2</v>
      </c>
      <c r="N11" s="176">
        <v>10</v>
      </c>
      <c r="O11" s="74">
        <f t="shared" si="1"/>
        <v>1.2174336498660824E-3</v>
      </c>
      <c r="P11" s="177">
        <v>491</v>
      </c>
      <c r="Q11" s="178">
        <f t="shared" si="2"/>
        <v>5.9775992208424639E-2</v>
      </c>
      <c r="R11" s="179">
        <v>1293</v>
      </c>
      <c r="S11" s="180">
        <v>169</v>
      </c>
      <c r="V11" s="7"/>
    </row>
    <row r="12" spans="1:24" s="1" customFormat="1" ht="30" customHeight="1" x14ac:dyDescent="0.35">
      <c r="A12" s="155" t="s">
        <v>16</v>
      </c>
      <c r="B12" s="156">
        <v>9902</v>
      </c>
      <c r="C12" s="157">
        <v>9168</v>
      </c>
      <c r="D12" s="158">
        <v>10172</v>
      </c>
      <c r="E12" s="159">
        <v>11283</v>
      </c>
      <c r="F12" s="160">
        <v>8762</v>
      </c>
      <c r="G12" s="154">
        <v>11870</v>
      </c>
      <c r="H12" s="161">
        <v>1.6562310644314279E-2</v>
      </c>
      <c r="I12" s="162">
        <v>1.1452879581151832E-2</v>
      </c>
      <c r="J12" s="137">
        <v>3.1600000000000003E-2</v>
      </c>
      <c r="K12" s="163">
        <v>1.9900000000000001E-2</v>
      </c>
      <c r="L12" s="149">
        <v>4.6792969641634333E-2</v>
      </c>
      <c r="M12" s="187">
        <v>6.6133108677337821E-2</v>
      </c>
      <c r="N12" s="164">
        <v>14</v>
      </c>
      <c r="O12" s="137">
        <f t="shared" si="1"/>
        <v>1.1794439764111204E-3</v>
      </c>
      <c r="P12" s="165">
        <v>771</v>
      </c>
      <c r="Q12" s="138">
        <f t="shared" si="2"/>
        <v>6.49536647009267E-2</v>
      </c>
      <c r="R12" s="166">
        <v>1055</v>
      </c>
      <c r="S12" s="167">
        <v>150</v>
      </c>
      <c r="V12" s="7"/>
    </row>
    <row r="13" spans="1:24" s="1" customFormat="1" ht="30" customHeight="1" x14ac:dyDescent="0.35">
      <c r="A13" s="67" t="s">
        <v>10</v>
      </c>
      <c r="B13" s="51">
        <v>8583</v>
      </c>
      <c r="C13" s="52">
        <v>8901</v>
      </c>
      <c r="D13" s="71">
        <v>9766</v>
      </c>
      <c r="E13" s="86">
        <v>11904</v>
      </c>
      <c r="F13" s="142">
        <v>8400</v>
      </c>
      <c r="G13" s="154">
        <v>10866</v>
      </c>
      <c r="H13" s="29">
        <v>1.0136315973435861E-2</v>
      </c>
      <c r="I13" s="35">
        <v>1.6852039096730706E-2</v>
      </c>
      <c r="J13" s="41">
        <v>1.2200000000000001E-2</v>
      </c>
      <c r="K13" s="92">
        <v>1.5900000000000001E-2</v>
      </c>
      <c r="L13" s="150">
        <v>5.0714285714285712E-2</v>
      </c>
      <c r="M13" s="188">
        <v>5.6690594515000921E-2</v>
      </c>
      <c r="N13" s="97">
        <v>8</v>
      </c>
      <c r="O13" s="41">
        <f t="shared" si="1"/>
        <v>7.3624148720780416E-4</v>
      </c>
      <c r="P13" s="102">
        <v>608</v>
      </c>
      <c r="Q13" s="139">
        <f t="shared" si="2"/>
        <v>5.5954353027793113E-2</v>
      </c>
      <c r="R13" s="111">
        <v>1025</v>
      </c>
      <c r="S13" s="117">
        <v>105</v>
      </c>
      <c r="V13" s="7"/>
    </row>
    <row r="14" spans="1:24" s="1" customFormat="1" ht="30" customHeight="1" thickBot="1" x14ac:dyDescent="0.4">
      <c r="A14" s="68" t="s">
        <v>11</v>
      </c>
      <c r="B14" s="168">
        <v>8316</v>
      </c>
      <c r="C14" s="169">
        <v>8341</v>
      </c>
      <c r="D14" s="170">
        <v>9958</v>
      </c>
      <c r="E14" s="171">
        <v>9777</v>
      </c>
      <c r="F14" s="144">
        <v>7882</v>
      </c>
      <c r="G14" s="172">
        <v>10416</v>
      </c>
      <c r="H14" s="173">
        <v>1.5392015392015393E-2</v>
      </c>
      <c r="I14" s="174">
        <v>1.6304999400551492E-2</v>
      </c>
      <c r="J14" s="74">
        <v>1.18E-2</v>
      </c>
      <c r="K14" s="93">
        <v>1.66E-2</v>
      </c>
      <c r="L14" s="185">
        <v>3.3874651103780767E-2</v>
      </c>
      <c r="M14" s="190">
        <v>3.7250384024577574E-2</v>
      </c>
      <c r="N14" s="176">
        <v>4</v>
      </c>
      <c r="O14" s="74">
        <f t="shared" si="1"/>
        <v>3.8402457757296467E-4</v>
      </c>
      <c r="P14" s="177">
        <v>384</v>
      </c>
      <c r="Q14" s="186">
        <f t="shared" si="2"/>
        <v>3.6866359447004608E-2</v>
      </c>
      <c r="R14" s="179">
        <v>1066</v>
      </c>
      <c r="S14" s="180">
        <v>70</v>
      </c>
      <c r="V14" s="7"/>
    </row>
    <row r="15" spans="1:24" s="1" customFormat="1" ht="30" customHeight="1" x14ac:dyDescent="0.35">
      <c r="A15" s="155" t="s">
        <v>12</v>
      </c>
      <c r="B15" s="156">
        <v>11087</v>
      </c>
      <c r="C15" s="157">
        <v>9151</v>
      </c>
      <c r="D15" s="158">
        <v>10088</v>
      </c>
      <c r="E15" s="159">
        <v>13853</v>
      </c>
      <c r="F15" s="160">
        <v>9045</v>
      </c>
      <c r="G15" s="154">
        <v>10242</v>
      </c>
      <c r="H15" s="161">
        <v>7.3960494272571481E-3</v>
      </c>
      <c r="I15" s="162">
        <v>2.240192328707245E-2</v>
      </c>
      <c r="J15" s="137">
        <v>1.7399999999999999E-2</v>
      </c>
      <c r="K15" s="163">
        <v>5.9192954594672635E-3</v>
      </c>
      <c r="L15" s="182">
        <v>2.4654505251520176E-2</v>
      </c>
      <c r="M15" s="187">
        <f>SUM(O15, Q15)</f>
        <v>3.6125756688146849E-3</v>
      </c>
      <c r="N15" s="164">
        <v>3</v>
      </c>
      <c r="O15" s="137">
        <f>(N15/G15)</f>
        <v>2.9291154071470416E-4</v>
      </c>
      <c r="P15" s="165">
        <v>34</v>
      </c>
      <c r="Q15" s="138">
        <f>P15/G15</f>
        <v>3.3196641280999807E-3</v>
      </c>
      <c r="R15" s="183">
        <v>1611</v>
      </c>
      <c r="S15" s="184">
        <v>64</v>
      </c>
      <c r="V15" s="7"/>
    </row>
    <row r="16" spans="1:24" s="1" customFormat="1" ht="30" customHeight="1" x14ac:dyDescent="0.35">
      <c r="A16" s="67" t="s">
        <v>13</v>
      </c>
      <c r="B16" s="53">
        <v>10265</v>
      </c>
      <c r="C16" s="54">
        <v>7406</v>
      </c>
      <c r="D16" s="57">
        <v>10622</v>
      </c>
      <c r="E16" s="87">
        <v>10937</v>
      </c>
      <c r="F16" s="143">
        <v>8319</v>
      </c>
      <c r="G16" s="154">
        <v>9494</v>
      </c>
      <c r="H16" s="29">
        <v>1.3346322454943984E-2</v>
      </c>
      <c r="I16" s="35">
        <v>2.0118822576289493E-2</v>
      </c>
      <c r="J16" s="41">
        <v>1.0500000000000001E-2</v>
      </c>
      <c r="K16" s="92">
        <v>1.2526286915973302E-2</v>
      </c>
      <c r="L16" s="151">
        <v>2.4642384902031494E-2</v>
      </c>
      <c r="M16" s="188">
        <f>SUM(O16,Q16)</f>
        <v>3.5601432483673902E-2</v>
      </c>
      <c r="N16" s="97">
        <v>13</v>
      </c>
      <c r="O16" s="41">
        <f>(N16/G16)</f>
        <v>1.3692858647566884E-3</v>
      </c>
      <c r="P16" s="102">
        <v>325</v>
      </c>
      <c r="Q16" s="45">
        <f>P16/G16</f>
        <v>3.4232146618917214E-2</v>
      </c>
      <c r="R16" s="112">
        <v>2070</v>
      </c>
      <c r="S16" s="118">
        <v>107</v>
      </c>
      <c r="V16" s="7"/>
    </row>
    <row r="17" spans="1:25" s="1" customFormat="1" ht="30" customHeight="1" thickBot="1" x14ac:dyDescent="0.4">
      <c r="A17" s="68" t="s">
        <v>14</v>
      </c>
      <c r="B17" s="55">
        <v>9978</v>
      </c>
      <c r="C17" s="56">
        <v>10783</v>
      </c>
      <c r="D17" s="72">
        <v>11965</v>
      </c>
      <c r="E17" s="88">
        <v>12146</v>
      </c>
      <c r="F17" s="144">
        <v>8027</v>
      </c>
      <c r="G17" s="154">
        <v>10229</v>
      </c>
      <c r="H17" s="30">
        <v>1.3028663058729205E-2</v>
      </c>
      <c r="I17" s="36">
        <v>2.4482982472410274E-2</v>
      </c>
      <c r="J17" s="74">
        <v>1.1900000000000001E-2</v>
      </c>
      <c r="K17" s="93">
        <v>1.0703112135682528E-2</v>
      </c>
      <c r="L17" s="152">
        <v>2.2548897471035258E-2</v>
      </c>
      <c r="M17" s="188">
        <f>SUM(O17,Q17)</f>
        <v>3.6750965491466302E-2</v>
      </c>
      <c r="N17" s="98">
        <v>3</v>
      </c>
      <c r="O17" s="41">
        <f t="shared" ref="O17" si="3">(N17/F17)</f>
        <v>3.7373863211660643E-4</v>
      </c>
      <c r="P17" s="103">
        <v>292</v>
      </c>
      <c r="Q17" s="45">
        <f t="shared" ref="Q17" si="4">P17/F17</f>
        <v>3.6377226859349694E-2</v>
      </c>
      <c r="R17" s="113">
        <v>2800</v>
      </c>
      <c r="S17" s="119">
        <v>146</v>
      </c>
      <c r="T17" s="7"/>
      <c r="V17" s="7"/>
    </row>
    <row r="18" spans="1:25" s="1" customFormat="1" ht="30" customHeight="1" thickBot="1" x14ac:dyDescent="0.4">
      <c r="A18" s="194" t="s">
        <v>15</v>
      </c>
      <c r="B18" s="192">
        <f t="shared" ref="B18:G18" si="5">SUM(B6:B17)</f>
        <v>125088</v>
      </c>
      <c r="C18" s="32">
        <f t="shared" si="5"/>
        <v>114631</v>
      </c>
      <c r="D18" s="58">
        <f t="shared" si="5"/>
        <v>127756</v>
      </c>
      <c r="E18" s="89">
        <f t="shared" si="5"/>
        <v>138798</v>
      </c>
      <c r="F18" s="198">
        <f t="shared" si="5"/>
        <v>123502</v>
      </c>
      <c r="G18" s="200">
        <f t="shared" si="5"/>
        <v>123635</v>
      </c>
      <c r="H18" s="256"/>
      <c r="I18" s="257"/>
      <c r="J18" s="257"/>
      <c r="K18" s="257"/>
      <c r="L18" s="257"/>
      <c r="M18" s="258"/>
      <c r="N18" s="99">
        <f>SUM(N6:N17)</f>
        <v>113</v>
      </c>
      <c r="O18" s="24"/>
      <c r="P18" s="104">
        <f>SUM(P6:P17)</f>
        <v>4564</v>
      </c>
      <c r="Q18" s="46"/>
      <c r="R18" s="114">
        <f>SUM(R6:R17)</f>
        <v>23378</v>
      </c>
      <c r="S18" s="120">
        <f>SUM(S6:S17)</f>
        <v>1642</v>
      </c>
      <c r="X18" s="7"/>
    </row>
    <row r="19" spans="1:25" s="7" customFormat="1" ht="30" customHeight="1" thickBot="1" x14ac:dyDescent="0.4">
      <c r="A19" s="195" t="s">
        <v>24</v>
      </c>
      <c r="B19" s="193">
        <f t="shared" ref="B19:L19" si="6">AVERAGE(B6:B17)</f>
        <v>10424</v>
      </c>
      <c r="C19" s="33">
        <f t="shared" si="6"/>
        <v>9552.5833333333339</v>
      </c>
      <c r="D19" s="73">
        <f t="shared" si="6"/>
        <v>10646.333333333334</v>
      </c>
      <c r="E19" s="90">
        <f t="shared" si="6"/>
        <v>11566.5</v>
      </c>
      <c r="F19" s="199">
        <f t="shared" si="6"/>
        <v>10291.833333333334</v>
      </c>
      <c r="G19" s="196">
        <f t="shared" si="6"/>
        <v>10302.916666666666</v>
      </c>
      <c r="H19" s="201">
        <f t="shared" si="6"/>
        <v>1.1838523475226121E-2</v>
      </c>
      <c r="I19" s="37">
        <f t="shared" si="6"/>
        <v>1.4344598418320047E-2</v>
      </c>
      <c r="J19" s="75">
        <f t="shared" si="6"/>
        <v>1.6516503702418157E-2</v>
      </c>
      <c r="K19" s="94">
        <f t="shared" si="6"/>
        <v>1.4170724542593591E-2</v>
      </c>
      <c r="L19" s="197">
        <f t="shared" si="6"/>
        <v>2.8488376589796926E-2</v>
      </c>
      <c r="M19" s="202">
        <f>AVERAGE(M6:M17)</f>
        <v>3.8242780743962292E-2</v>
      </c>
      <c r="N19" s="100">
        <f t="shared" ref="N19:S19" si="7">AVERAGE(N6:N17)</f>
        <v>9.4166666666666661</v>
      </c>
      <c r="O19" s="42">
        <f t="shared" si="7"/>
        <v>9.235600430871348E-4</v>
      </c>
      <c r="P19" s="105">
        <f t="shared" si="7"/>
        <v>380.33333333333331</v>
      </c>
      <c r="Q19" s="47">
        <f t="shared" si="7"/>
        <v>3.731922070087515E-2</v>
      </c>
      <c r="R19" s="114">
        <f t="shared" si="7"/>
        <v>1948.1666666666667</v>
      </c>
      <c r="S19" s="120">
        <f t="shared" si="7"/>
        <v>136.83333333333334</v>
      </c>
    </row>
    <row r="20" spans="1:25" s="7" customFormat="1" ht="30" customHeight="1" thickBot="1" x14ac:dyDescent="0.4">
      <c r="B20" s="8"/>
      <c r="C20" s="8"/>
      <c r="D20" s="8"/>
      <c r="E20" s="8"/>
      <c r="F20" s="8"/>
      <c r="G20" s="8"/>
      <c r="H20" s="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V20" s="1"/>
      <c r="W20" s="1"/>
    </row>
    <row r="21" spans="1:25" s="7" customFormat="1" ht="40" customHeight="1" thickBot="1" x14ac:dyDescent="0.4">
      <c r="B21" s="250" t="s">
        <v>34</v>
      </c>
      <c r="C21" s="251"/>
      <c r="D21" s="251"/>
      <c r="E21" s="251"/>
      <c r="F21" s="252"/>
      <c r="G21" s="1"/>
      <c r="H21" s="1"/>
      <c r="I21" s="1"/>
      <c r="J21" s="64"/>
      <c r="K21" s="253" t="s">
        <v>41</v>
      </c>
      <c r="L21" s="254"/>
      <c r="M21" s="254"/>
      <c r="N21" s="254"/>
      <c r="O21" s="255"/>
      <c r="Q21" s="1"/>
      <c r="V21" s="1"/>
      <c r="W21" s="1"/>
    </row>
    <row r="22" spans="1:25" ht="20.149999999999999" customHeight="1" thickBot="1" x14ac:dyDescent="0.4">
      <c r="A22" s="278"/>
      <c r="B22" s="279">
        <v>2024</v>
      </c>
      <c r="C22" s="280"/>
      <c r="D22" s="280"/>
      <c r="E22" s="281"/>
      <c r="F22" s="248" t="s">
        <v>28</v>
      </c>
      <c r="G22" s="4"/>
      <c r="H22" s="5"/>
      <c r="J22" s="121"/>
      <c r="K22" s="129">
        <v>2023</v>
      </c>
      <c r="L22" s="130">
        <v>2024</v>
      </c>
      <c r="M22" s="130">
        <v>2025</v>
      </c>
      <c r="N22" s="130">
        <v>2026</v>
      </c>
      <c r="O22" s="131">
        <v>2027</v>
      </c>
      <c r="Q22" s="259" t="s">
        <v>35</v>
      </c>
      <c r="R22" s="259"/>
      <c r="V22" s="5"/>
      <c r="W22" s="5"/>
    </row>
    <row r="23" spans="1:25" ht="20.149999999999999" customHeight="1" thickBot="1" x14ac:dyDescent="0.4">
      <c r="A23" s="287" t="s">
        <v>29</v>
      </c>
      <c r="B23" s="208" t="s">
        <v>57</v>
      </c>
      <c r="C23" s="107" t="s">
        <v>31</v>
      </c>
      <c r="D23" s="107" t="s">
        <v>32</v>
      </c>
      <c r="E23" s="108" t="s">
        <v>30</v>
      </c>
      <c r="F23" s="249"/>
      <c r="G23" s="4"/>
      <c r="H23" s="226" t="s">
        <v>4</v>
      </c>
      <c r="I23" s="227"/>
      <c r="J23" s="228"/>
      <c r="K23" s="125">
        <v>20</v>
      </c>
      <c r="L23" s="122">
        <v>5</v>
      </c>
      <c r="M23" s="122"/>
      <c r="N23" s="122"/>
      <c r="O23" s="123"/>
      <c r="Q23" s="5" t="s">
        <v>20</v>
      </c>
      <c r="V23" s="5"/>
      <c r="W23" s="5"/>
    </row>
    <row r="24" spans="1:25" ht="20.149999999999999" customHeight="1" x14ac:dyDescent="0.35">
      <c r="A24" s="288" t="s">
        <v>37</v>
      </c>
      <c r="B24" s="210">
        <v>7</v>
      </c>
      <c r="C24" s="211">
        <v>4</v>
      </c>
      <c r="D24" s="275">
        <v>5</v>
      </c>
      <c r="E24" s="276"/>
      <c r="F24" s="212">
        <f>SUM(B24:E24)</f>
        <v>16</v>
      </c>
      <c r="G24" s="4"/>
      <c r="H24" s="223" t="s">
        <v>39</v>
      </c>
      <c r="I24" s="224"/>
      <c r="J24" s="225"/>
      <c r="K24" s="126">
        <v>9</v>
      </c>
      <c r="L24" s="83">
        <v>24</v>
      </c>
      <c r="M24" s="83"/>
      <c r="N24" s="83"/>
      <c r="O24" s="106"/>
      <c r="Q24" s="5" t="s">
        <v>17</v>
      </c>
      <c r="V24" s="5"/>
      <c r="W24" s="5"/>
    </row>
    <row r="25" spans="1:25" ht="20.149999999999999" customHeight="1" thickBot="1" x14ac:dyDescent="0.4">
      <c r="A25" s="282" t="s">
        <v>38</v>
      </c>
      <c r="B25" s="203"/>
      <c r="C25" s="213">
        <v>1</v>
      </c>
      <c r="D25" s="83"/>
      <c r="E25" s="274"/>
      <c r="F25" s="289">
        <f t="shared" ref="F25:F49" si="8">SUM(B25:E25)</f>
        <v>1</v>
      </c>
      <c r="G25" s="4"/>
      <c r="H25" s="216" t="s">
        <v>6</v>
      </c>
      <c r="I25" s="217"/>
      <c r="J25" s="218"/>
      <c r="K25" s="127">
        <v>7</v>
      </c>
      <c r="L25" s="107">
        <v>16</v>
      </c>
      <c r="M25" s="107"/>
      <c r="N25" s="107"/>
      <c r="O25" s="108"/>
      <c r="V25" s="5"/>
      <c r="W25" s="5"/>
    </row>
    <row r="26" spans="1:25" ht="20.149999999999999" customHeight="1" x14ac:dyDescent="0.35">
      <c r="A26" s="283" t="s">
        <v>36</v>
      </c>
      <c r="B26" s="204">
        <v>27</v>
      </c>
      <c r="C26" s="214">
        <v>11</v>
      </c>
      <c r="D26" s="272">
        <v>3</v>
      </c>
      <c r="E26" s="274"/>
      <c r="F26" s="212">
        <f t="shared" si="8"/>
        <v>41</v>
      </c>
      <c r="G26" s="4"/>
      <c r="H26" s="238" t="s">
        <v>7</v>
      </c>
      <c r="I26" s="239"/>
      <c r="J26" s="240"/>
      <c r="K26" s="125">
        <v>7</v>
      </c>
      <c r="L26" s="122">
        <v>8</v>
      </c>
      <c r="M26" s="122"/>
      <c r="N26" s="122"/>
      <c r="O26" s="123"/>
      <c r="Q26" s="241" t="s">
        <v>25</v>
      </c>
      <c r="R26" s="241"/>
      <c r="S26" s="241"/>
      <c r="T26" s="241"/>
      <c r="U26" s="241"/>
      <c r="V26" s="61"/>
      <c r="W26" s="61"/>
      <c r="X26" s="61"/>
      <c r="Y26" s="61"/>
    </row>
    <row r="27" spans="1:25" ht="20.149999999999999" customHeight="1" x14ac:dyDescent="0.35">
      <c r="A27" s="283" t="s">
        <v>42</v>
      </c>
      <c r="B27" s="206">
        <v>1</v>
      </c>
      <c r="C27" s="213">
        <v>1</v>
      </c>
      <c r="D27" s="213">
        <v>1</v>
      </c>
      <c r="E27" s="191">
        <v>1</v>
      </c>
      <c r="F27" s="290">
        <f t="shared" si="8"/>
        <v>4</v>
      </c>
      <c r="G27" s="4"/>
      <c r="H27" s="223" t="s">
        <v>8</v>
      </c>
      <c r="I27" s="224"/>
      <c r="J27" s="225"/>
      <c r="K27" s="126">
        <v>8</v>
      </c>
      <c r="L27" s="83">
        <v>11</v>
      </c>
      <c r="M27" s="83"/>
      <c r="N27" s="83"/>
      <c r="O27" s="106"/>
      <c r="Q27" s="241"/>
      <c r="R27" s="241"/>
      <c r="S27" s="241"/>
      <c r="T27" s="241"/>
      <c r="U27" s="241"/>
      <c r="V27" s="5"/>
      <c r="W27" s="5"/>
    </row>
    <row r="28" spans="1:25" ht="20.149999999999999" customHeight="1" thickBot="1" x14ac:dyDescent="0.4">
      <c r="A28" s="283" t="s">
        <v>43</v>
      </c>
      <c r="B28" s="206">
        <v>1</v>
      </c>
      <c r="C28" s="83"/>
      <c r="D28" s="83"/>
      <c r="E28" s="274"/>
      <c r="F28" s="289">
        <f t="shared" si="8"/>
        <v>1</v>
      </c>
      <c r="G28" s="4"/>
      <c r="H28" s="220" t="s">
        <v>9</v>
      </c>
      <c r="I28" s="221"/>
      <c r="J28" s="222"/>
      <c r="K28" s="127">
        <v>7</v>
      </c>
      <c r="L28" s="107">
        <v>5</v>
      </c>
      <c r="M28" s="107"/>
      <c r="N28" s="107"/>
      <c r="O28" s="108"/>
      <c r="Q28" s="241"/>
      <c r="R28" s="241"/>
      <c r="S28" s="241"/>
      <c r="T28" s="241"/>
      <c r="U28" s="241"/>
      <c r="V28" s="5"/>
      <c r="W28" s="5"/>
    </row>
    <row r="29" spans="1:25" ht="20.149999999999999" customHeight="1" x14ac:dyDescent="0.35">
      <c r="A29" s="283" t="s">
        <v>44</v>
      </c>
      <c r="B29" s="203"/>
      <c r="C29" s="213">
        <v>1</v>
      </c>
      <c r="D29" s="272">
        <v>2</v>
      </c>
      <c r="E29" s="191">
        <v>1</v>
      </c>
      <c r="F29" s="290">
        <f t="shared" si="8"/>
        <v>4</v>
      </c>
      <c r="G29" s="4"/>
      <c r="H29" s="226" t="s">
        <v>16</v>
      </c>
      <c r="I29" s="227"/>
      <c r="J29" s="228"/>
      <c r="K29" s="125">
        <v>4</v>
      </c>
      <c r="L29" s="122">
        <v>14</v>
      </c>
      <c r="M29" s="122"/>
      <c r="N29" s="122"/>
      <c r="O29" s="123"/>
      <c r="Q29" s="241"/>
      <c r="R29" s="241"/>
      <c r="S29" s="241"/>
      <c r="T29" s="241"/>
      <c r="U29" s="241"/>
      <c r="V29" s="5"/>
      <c r="W29" s="5"/>
    </row>
    <row r="30" spans="1:25" ht="20.149999999999999" customHeight="1" x14ac:dyDescent="0.35">
      <c r="A30" s="283" t="s">
        <v>45</v>
      </c>
      <c r="B30" s="203"/>
      <c r="C30" s="83"/>
      <c r="D30" s="213">
        <v>1</v>
      </c>
      <c r="E30" s="274"/>
      <c r="F30" s="289">
        <f t="shared" si="8"/>
        <v>1</v>
      </c>
      <c r="G30" s="4"/>
      <c r="H30" s="223" t="s">
        <v>10</v>
      </c>
      <c r="I30" s="224"/>
      <c r="J30" s="225"/>
      <c r="K30" s="126">
        <v>16</v>
      </c>
      <c r="L30" s="83">
        <v>15</v>
      </c>
      <c r="M30" s="83"/>
      <c r="N30" s="83"/>
      <c r="O30" s="106"/>
      <c r="Q30" s="241"/>
      <c r="R30" s="241"/>
      <c r="S30" s="241"/>
      <c r="T30" s="241"/>
      <c r="U30" s="241"/>
      <c r="V30" s="5"/>
      <c r="W30" s="5"/>
    </row>
    <row r="31" spans="1:25" ht="20.149999999999999" customHeight="1" thickBot="1" x14ac:dyDescent="0.4">
      <c r="A31" s="283" t="s">
        <v>46</v>
      </c>
      <c r="B31" s="203"/>
      <c r="C31" s="83"/>
      <c r="D31" s="214">
        <v>23</v>
      </c>
      <c r="E31" s="191">
        <v>1</v>
      </c>
      <c r="F31" s="212">
        <f t="shared" si="8"/>
        <v>24</v>
      </c>
      <c r="G31" s="4"/>
      <c r="H31" s="220" t="s">
        <v>11</v>
      </c>
      <c r="I31" s="221"/>
      <c r="J31" s="222"/>
      <c r="K31" s="128">
        <v>10</v>
      </c>
      <c r="L31" s="82">
        <v>12</v>
      </c>
      <c r="M31" s="82"/>
      <c r="N31" s="82"/>
      <c r="O31" s="124"/>
      <c r="Q31" s="134"/>
      <c r="R31" s="134"/>
      <c r="S31" s="134"/>
      <c r="T31" s="134"/>
      <c r="U31" s="134"/>
      <c r="V31" s="5"/>
      <c r="W31" s="5"/>
    </row>
    <row r="32" spans="1:25" ht="20.149999999999999" customHeight="1" x14ac:dyDescent="0.35">
      <c r="A32" s="283" t="s">
        <v>47</v>
      </c>
      <c r="B32" s="206">
        <v>1</v>
      </c>
      <c r="C32" s="83"/>
      <c r="D32" s="83"/>
      <c r="E32" s="274"/>
      <c r="F32" s="289">
        <f t="shared" si="8"/>
        <v>1</v>
      </c>
      <c r="G32" s="4"/>
      <c r="H32" s="238" t="s">
        <v>12</v>
      </c>
      <c r="I32" s="239"/>
      <c r="J32" s="240"/>
      <c r="K32" s="125">
        <v>2</v>
      </c>
      <c r="L32" s="122">
        <v>5</v>
      </c>
      <c r="M32" s="122"/>
      <c r="N32" s="122"/>
      <c r="O32" s="123"/>
      <c r="Q32" s="134"/>
      <c r="R32" s="134"/>
      <c r="S32" s="134"/>
      <c r="T32" s="134"/>
      <c r="U32" s="134"/>
      <c r="V32" s="5"/>
      <c r="W32" s="5"/>
    </row>
    <row r="33" spans="1:23" ht="20.149999999999999" customHeight="1" x14ac:dyDescent="0.35">
      <c r="A33" s="283" t="s">
        <v>60</v>
      </c>
      <c r="B33" s="203"/>
      <c r="C33" s="83"/>
      <c r="D33" s="272">
        <v>3</v>
      </c>
      <c r="E33" s="274"/>
      <c r="F33" s="290">
        <f t="shared" si="8"/>
        <v>3</v>
      </c>
      <c r="G33" s="4"/>
      <c r="H33" s="235" t="s">
        <v>13</v>
      </c>
      <c r="I33" s="236"/>
      <c r="J33" s="237"/>
      <c r="K33" s="126">
        <v>4</v>
      </c>
      <c r="L33" s="83">
        <v>3</v>
      </c>
      <c r="M33" s="83"/>
      <c r="N33" s="83"/>
      <c r="O33" s="106"/>
      <c r="V33" s="5"/>
      <c r="W33" s="5"/>
    </row>
    <row r="34" spans="1:23" ht="20.149999999999999" customHeight="1" thickBot="1" x14ac:dyDescent="0.4">
      <c r="A34" s="283" t="s">
        <v>48</v>
      </c>
      <c r="B34" s="206">
        <v>1</v>
      </c>
      <c r="C34" s="83"/>
      <c r="D34" s="83"/>
      <c r="E34" s="274"/>
      <c r="F34" s="289">
        <f t="shared" si="8"/>
        <v>1</v>
      </c>
      <c r="G34" s="4"/>
      <c r="H34" s="220" t="s">
        <v>14</v>
      </c>
      <c r="I34" s="221"/>
      <c r="J34" s="222"/>
      <c r="K34" s="127">
        <v>11</v>
      </c>
      <c r="L34" s="107">
        <v>8</v>
      </c>
      <c r="M34" s="107"/>
      <c r="N34" s="107"/>
      <c r="O34" s="108"/>
      <c r="V34" s="5"/>
      <c r="W34" s="5"/>
    </row>
    <row r="35" spans="1:23" ht="20.149999999999999" customHeight="1" thickBot="1" x14ac:dyDescent="0.4">
      <c r="A35" s="283" t="s">
        <v>49</v>
      </c>
      <c r="B35" s="203"/>
      <c r="C35" s="213">
        <v>1</v>
      </c>
      <c r="D35" s="83"/>
      <c r="E35" s="205">
        <v>2</v>
      </c>
      <c r="F35" s="290">
        <f t="shared" si="8"/>
        <v>3</v>
      </c>
      <c r="G35" s="4"/>
      <c r="H35" s="232" t="s">
        <v>24</v>
      </c>
      <c r="I35" s="233"/>
      <c r="J35" s="234"/>
      <c r="K35" s="136">
        <f>AVERAGE(K23:K34)</f>
        <v>8.75</v>
      </c>
      <c r="L35" s="136">
        <f>AVERAGE(L23:L34)</f>
        <v>10.5</v>
      </c>
      <c r="M35" s="133"/>
      <c r="N35" s="133"/>
      <c r="O35" s="131"/>
      <c r="V35" s="5"/>
      <c r="W35" s="5"/>
    </row>
    <row r="36" spans="1:23" ht="20.149999999999999" customHeight="1" thickBot="1" x14ac:dyDescent="0.4">
      <c r="A36" s="283" t="s">
        <v>51</v>
      </c>
      <c r="B36" s="207">
        <v>2</v>
      </c>
      <c r="C36" s="213">
        <v>1</v>
      </c>
      <c r="D36" s="83"/>
      <c r="E36" s="274"/>
      <c r="F36" s="290">
        <f t="shared" si="8"/>
        <v>3</v>
      </c>
      <c r="G36" s="4"/>
      <c r="H36" s="229" t="s">
        <v>40</v>
      </c>
      <c r="I36" s="230"/>
      <c r="J36" s="231"/>
      <c r="K36" s="132">
        <f>SUM(K23:K34)</f>
        <v>105</v>
      </c>
      <c r="L36" s="132">
        <f>SUM(L23:L34)</f>
        <v>126</v>
      </c>
      <c r="M36" s="133"/>
      <c r="N36" s="133"/>
      <c r="O36" s="131"/>
      <c r="V36" s="5"/>
      <c r="W36" s="5"/>
    </row>
    <row r="37" spans="1:23" ht="20.149999999999999" customHeight="1" x14ac:dyDescent="0.35">
      <c r="A37" s="283" t="s">
        <v>52</v>
      </c>
      <c r="B37" s="206">
        <v>1</v>
      </c>
      <c r="C37" s="83"/>
      <c r="D37" s="83"/>
      <c r="E37" s="274"/>
      <c r="F37" s="289">
        <f t="shared" si="8"/>
        <v>1</v>
      </c>
      <c r="G37" s="4"/>
      <c r="H37" s="26"/>
      <c r="I37" s="4"/>
      <c r="J37" s="4"/>
      <c r="K37" s="4"/>
      <c r="L37" s="4"/>
      <c r="M37" s="4"/>
      <c r="N37" s="4"/>
      <c r="Q37" s="9"/>
      <c r="R37" s="9"/>
      <c r="V37" s="5"/>
      <c r="W37" s="5"/>
    </row>
    <row r="38" spans="1:23" ht="20.149999999999999" customHeight="1" x14ac:dyDescent="0.35">
      <c r="A38" s="283" t="s">
        <v>53</v>
      </c>
      <c r="B38" s="206">
        <v>1</v>
      </c>
      <c r="C38" s="83"/>
      <c r="D38" s="83"/>
      <c r="E38" s="274"/>
      <c r="F38" s="289">
        <f t="shared" si="8"/>
        <v>1</v>
      </c>
      <c r="G38" s="7"/>
      <c r="H38" s="25"/>
      <c r="I38" s="4"/>
      <c r="J38" s="4"/>
      <c r="K38" s="4"/>
      <c r="L38" s="4"/>
      <c r="M38" s="4"/>
      <c r="N38" s="4"/>
      <c r="Q38" s="9"/>
      <c r="R38" s="9"/>
      <c r="S38" s="9"/>
      <c r="V38" s="5"/>
      <c r="W38" s="5"/>
    </row>
    <row r="39" spans="1:23" ht="20.149999999999999" customHeight="1" x14ac:dyDescent="0.35">
      <c r="A39" s="283" t="s">
        <v>54</v>
      </c>
      <c r="B39" s="206">
        <v>1</v>
      </c>
      <c r="C39" s="83"/>
      <c r="D39" s="83"/>
      <c r="E39" s="274"/>
      <c r="F39" s="289">
        <f t="shared" si="8"/>
        <v>1</v>
      </c>
      <c r="G39" s="59"/>
      <c r="H39" s="25"/>
      <c r="I39" s="4"/>
      <c r="J39" s="4"/>
      <c r="K39" s="4"/>
      <c r="L39" s="4"/>
      <c r="M39" s="4"/>
      <c r="N39" s="4"/>
      <c r="Q39" s="9"/>
      <c r="R39" s="9"/>
      <c r="S39" s="48"/>
      <c r="W39" s="5"/>
    </row>
    <row r="40" spans="1:23" ht="20.149999999999999" customHeight="1" x14ac:dyDescent="0.35">
      <c r="A40" s="283" t="s">
        <v>55</v>
      </c>
      <c r="B40" s="206">
        <v>1</v>
      </c>
      <c r="C40" s="83"/>
      <c r="D40" s="272">
        <v>3</v>
      </c>
      <c r="E40" s="205">
        <v>3</v>
      </c>
      <c r="F40" s="212">
        <f t="shared" si="8"/>
        <v>7</v>
      </c>
      <c r="G40" s="60"/>
      <c r="H40" s="4"/>
      <c r="I40" s="4"/>
      <c r="J40" s="4"/>
      <c r="K40" s="4"/>
      <c r="L40" s="4"/>
      <c r="M40" s="4"/>
      <c r="N40" s="4"/>
      <c r="Q40" s="9"/>
      <c r="R40" s="9"/>
      <c r="S40" s="48"/>
      <c r="V40" s="5"/>
      <c r="W40" s="5"/>
    </row>
    <row r="41" spans="1:23" ht="20.149999999999999" customHeight="1" x14ac:dyDescent="0.35">
      <c r="A41" s="283" t="s">
        <v>56</v>
      </c>
      <c r="B41" s="206">
        <v>1</v>
      </c>
      <c r="C41" s="83"/>
      <c r="D41" s="83"/>
      <c r="E41" s="274"/>
      <c r="F41" s="289">
        <f t="shared" si="8"/>
        <v>1</v>
      </c>
      <c r="H41" s="135"/>
      <c r="I41" s="135"/>
      <c r="J41" s="135"/>
      <c r="K41" s="135"/>
      <c r="L41" s="135"/>
      <c r="M41" s="135"/>
      <c r="N41" s="135"/>
      <c r="O41" s="135"/>
      <c r="P41" s="135"/>
      <c r="Q41" s="135"/>
      <c r="R41" s="135"/>
      <c r="V41" s="5"/>
    </row>
    <row r="42" spans="1:23" ht="20.149999999999999" customHeight="1" x14ac:dyDescent="0.35">
      <c r="A42" s="283" t="s">
        <v>59</v>
      </c>
      <c r="B42" s="203"/>
      <c r="C42" s="213">
        <v>1</v>
      </c>
      <c r="D42" s="83"/>
      <c r="E42" s="274"/>
      <c r="F42" s="289">
        <f t="shared" si="8"/>
        <v>1</v>
      </c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V42" s="5"/>
    </row>
    <row r="43" spans="1:23" ht="20.149999999999999" customHeight="1" x14ac:dyDescent="0.35">
      <c r="A43" s="283" t="s">
        <v>58</v>
      </c>
      <c r="B43" s="203"/>
      <c r="C43" s="272">
        <v>3</v>
      </c>
      <c r="D43" s="83"/>
      <c r="E43" s="274"/>
      <c r="F43" s="290">
        <f t="shared" si="8"/>
        <v>3</v>
      </c>
      <c r="H43" s="135"/>
      <c r="I43" s="135"/>
      <c r="J43" s="135"/>
      <c r="K43" s="135"/>
      <c r="L43" s="135"/>
      <c r="M43" s="135"/>
      <c r="N43" s="135"/>
      <c r="O43" s="135"/>
      <c r="P43" s="135"/>
      <c r="Q43" s="135"/>
      <c r="R43" s="135"/>
      <c r="V43" s="5"/>
    </row>
    <row r="44" spans="1:23" ht="20.149999999999999" customHeight="1" x14ac:dyDescent="0.35">
      <c r="A44" s="283" t="s">
        <v>61</v>
      </c>
      <c r="B44" s="203"/>
      <c r="C44" s="277"/>
      <c r="D44" s="83"/>
      <c r="E44" s="205">
        <v>2</v>
      </c>
      <c r="F44" s="290">
        <f t="shared" si="8"/>
        <v>2</v>
      </c>
      <c r="H44" s="135"/>
      <c r="I44" s="135"/>
      <c r="J44" s="135"/>
      <c r="K44" s="135"/>
      <c r="L44" s="135"/>
      <c r="M44" s="135"/>
      <c r="N44" s="135"/>
      <c r="O44" s="135"/>
      <c r="P44" s="135"/>
      <c r="Q44" s="135"/>
      <c r="R44" s="135"/>
      <c r="V44" s="5"/>
    </row>
    <row r="45" spans="1:23" ht="20.149999999999999" customHeight="1" x14ac:dyDescent="0.35">
      <c r="A45" s="283" t="s">
        <v>62</v>
      </c>
      <c r="B45" s="203"/>
      <c r="C45" s="277"/>
      <c r="D45" s="83"/>
      <c r="E45" s="191">
        <v>1</v>
      </c>
      <c r="F45" s="289">
        <f t="shared" si="8"/>
        <v>1</v>
      </c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V45" s="5"/>
    </row>
    <row r="46" spans="1:23" ht="20.149999999999999" customHeight="1" x14ac:dyDescent="0.35">
      <c r="A46" s="283" t="s">
        <v>63</v>
      </c>
      <c r="B46" s="203"/>
      <c r="C46" s="277"/>
      <c r="D46" s="83"/>
      <c r="E46" s="191">
        <v>1</v>
      </c>
      <c r="F46" s="289">
        <f t="shared" si="8"/>
        <v>1</v>
      </c>
      <c r="H46" s="135"/>
      <c r="I46" s="135"/>
      <c r="J46" s="135"/>
      <c r="K46" s="135"/>
      <c r="L46" s="135"/>
      <c r="M46" s="135"/>
      <c r="N46" s="135"/>
      <c r="O46" s="135"/>
      <c r="P46" s="135"/>
      <c r="Q46" s="135"/>
      <c r="R46" s="135"/>
      <c r="V46" s="5"/>
    </row>
    <row r="47" spans="1:23" ht="20.149999999999999" customHeight="1" x14ac:dyDescent="0.35">
      <c r="A47" s="283" t="s">
        <v>64</v>
      </c>
      <c r="B47" s="203"/>
      <c r="C47" s="277"/>
      <c r="D47" s="83"/>
      <c r="E47" s="191">
        <v>1</v>
      </c>
      <c r="F47" s="289">
        <f t="shared" si="8"/>
        <v>1</v>
      </c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V47" s="5"/>
    </row>
    <row r="48" spans="1:23" ht="20.149999999999999" customHeight="1" x14ac:dyDescent="0.35">
      <c r="A48" s="283" t="s">
        <v>65</v>
      </c>
      <c r="B48" s="203"/>
      <c r="C48" s="277"/>
      <c r="D48" s="83"/>
      <c r="E48" s="191">
        <v>1</v>
      </c>
      <c r="F48" s="289">
        <f t="shared" si="8"/>
        <v>1</v>
      </c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V48" s="5"/>
    </row>
    <row r="49" spans="1:22" ht="20.149999999999999" customHeight="1" thickBot="1" x14ac:dyDescent="0.4">
      <c r="A49" s="284" t="s">
        <v>66</v>
      </c>
      <c r="B49" s="215"/>
      <c r="C49" s="285"/>
      <c r="D49" s="273"/>
      <c r="E49" s="286">
        <v>2</v>
      </c>
      <c r="F49" s="291">
        <f t="shared" si="8"/>
        <v>2</v>
      </c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V49" s="5"/>
    </row>
    <row r="50" spans="1:22" ht="20.149999999999999" customHeight="1" thickBot="1" x14ac:dyDescent="0.4">
      <c r="A50" s="287" t="s">
        <v>33</v>
      </c>
      <c r="B50" s="129">
        <f>SUM(B24:B49)</f>
        <v>45</v>
      </c>
      <c r="C50" s="133">
        <f>SUM(C24:C49)</f>
        <v>24</v>
      </c>
      <c r="D50" s="133">
        <f>SUM(D24:D49)</f>
        <v>41</v>
      </c>
      <c r="E50" s="131">
        <f>SUM(E24:E49)</f>
        <v>16</v>
      </c>
      <c r="F50" s="209">
        <f>SUM(F24:F43)</f>
        <v>118</v>
      </c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V50" s="5"/>
    </row>
    <row r="51" spans="1:22" ht="20.149999999999999" customHeight="1" x14ac:dyDescent="0.35">
      <c r="B51" s="5"/>
      <c r="C51" s="5"/>
      <c r="D51" s="5"/>
      <c r="E51" s="5"/>
      <c r="F51" s="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V51" s="5"/>
    </row>
    <row r="52" spans="1:22" ht="20.149999999999999" customHeight="1" x14ac:dyDescent="0.35">
      <c r="B52" s="5"/>
      <c r="C52" s="5"/>
      <c r="D52" s="5"/>
      <c r="E52" s="5"/>
      <c r="F52" s="5"/>
      <c r="H52" s="135"/>
      <c r="I52" s="135"/>
      <c r="J52" s="135"/>
      <c r="K52" s="135"/>
      <c r="L52" s="135"/>
      <c r="M52" s="135"/>
      <c r="N52" s="135"/>
      <c r="O52" s="135"/>
      <c r="P52" s="135"/>
      <c r="Q52" s="135"/>
      <c r="R52" s="135"/>
      <c r="V52" s="5"/>
    </row>
    <row r="53" spans="1:22" ht="20.149999999999999" customHeight="1" x14ac:dyDescent="0.35">
      <c r="B53" s="5"/>
      <c r="C53" s="5"/>
      <c r="D53" s="5"/>
      <c r="E53" s="5"/>
      <c r="F53" s="5"/>
      <c r="H53" s="135"/>
      <c r="I53" s="135"/>
      <c r="J53" s="135"/>
      <c r="K53" s="135"/>
      <c r="L53" s="135"/>
      <c r="M53" s="135"/>
      <c r="N53" s="135"/>
      <c r="O53" s="135"/>
      <c r="P53" s="135"/>
      <c r="Q53" s="135"/>
      <c r="R53" s="135"/>
      <c r="V53" s="5"/>
    </row>
    <row r="54" spans="1:22" ht="20.149999999999999" customHeight="1" x14ac:dyDescent="0.35">
      <c r="B54" s="5"/>
      <c r="C54" s="5"/>
      <c r="D54" s="5"/>
      <c r="E54" s="5"/>
      <c r="F54" s="5"/>
      <c r="H54" s="135"/>
      <c r="I54" s="135"/>
      <c r="J54" s="135"/>
      <c r="K54" s="135"/>
      <c r="L54" s="135"/>
      <c r="M54" s="135"/>
      <c r="N54" s="135"/>
      <c r="O54" s="135"/>
      <c r="P54" s="135"/>
      <c r="Q54" s="135"/>
      <c r="R54" s="135"/>
      <c r="V54" s="5"/>
    </row>
    <row r="55" spans="1:22" ht="20.149999999999999" customHeight="1" x14ac:dyDescent="0.35">
      <c r="A55" s="12"/>
      <c r="B55" s="12"/>
      <c r="C55" s="12"/>
      <c r="D55" s="12"/>
      <c r="E55" s="12"/>
      <c r="F55" s="12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V55" s="5"/>
    </row>
    <row r="56" spans="1:22" ht="20.149999999999999" customHeight="1" x14ac:dyDescent="0.35">
      <c r="A56" s="12"/>
      <c r="B56" s="12"/>
      <c r="C56" s="12"/>
      <c r="D56" s="12"/>
      <c r="E56" s="12"/>
      <c r="F56" s="12"/>
      <c r="H56" s="135"/>
      <c r="I56" s="135"/>
      <c r="J56" s="135"/>
      <c r="K56" s="135"/>
      <c r="L56" s="135"/>
      <c r="M56" s="135"/>
      <c r="N56" s="135"/>
      <c r="O56" s="135"/>
      <c r="P56" s="135"/>
      <c r="Q56" s="135"/>
      <c r="R56" s="135"/>
      <c r="V56" s="5"/>
    </row>
    <row r="57" spans="1:22" ht="20.149999999999999" customHeight="1" x14ac:dyDescent="0.35">
      <c r="A57" s="12"/>
      <c r="B57" s="12"/>
      <c r="C57" s="12"/>
      <c r="D57" s="12"/>
      <c r="E57" s="12"/>
      <c r="F57" s="12"/>
      <c r="H57" s="135"/>
      <c r="I57" s="135"/>
      <c r="J57" s="135"/>
      <c r="K57" s="135"/>
      <c r="L57" s="135"/>
      <c r="M57" s="135"/>
      <c r="N57" s="135"/>
      <c r="O57" s="135"/>
      <c r="P57" s="135"/>
      <c r="Q57" s="135"/>
      <c r="R57" s="135"/>
      <c r="V57" s="5"/>
    </row>
    <row r="58" spans="1:22" ht="20.149999999999999" customHeight="1" x14ac:dyDescent="0.35"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V58" s="5"/>
    </row>
    <row r="59" spans="1:22" ht="20.149999999999999" customHeight="1" x14ac:dyDescent="0.35"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V59" s="5"/>
    </row>
    <row r="60" spans="1:22" ht="20.149999999999999" customHeight="1" x14ac:dyDescent="0.35">
      <c r="H60" s="135"/>
      <c r="I60" s="135"/>
      <c r="J60" s="135"/>
      <c r="K60" s="135"/>
      <c r="L60" s="135"/>
      <c r="M60" s="135"/>
      <c r="N60" s="135"/>
      <c r="O60" s="135"/>
      <c r="P60" s="135"/>
      <c r="Q60" s="135"/>
      <c r="R60" s="135"/>
      <c r="V60" s="5"/>
    </row>
    <row r="61" spans="1:22" ht="20.149999999999999" customHeight="1" x14ac:dyDescent="0.35"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V61" s="5"/>
    </row>
    <row r="62" spans="1:22" ht="20.149999999999999" customHeight="1" x14ac:dyDescent="0.35"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V62" s="5"/>
    </row>
    <row r="63" spans="1:22" ht="20.149999999999999" customHeight="1" x14ac:dyDescent="0.35">
      <c r="H63" s="135"/>
      <c r="I63" s="135"/>
      <c r="J63" s="135"/>
      <c r="K63" s="135"/>
      <c r="L63" s="135"/>
      <c r="M63" s="135"/>
      <c r="N63" s="135"/>
      <c r="O63" s="135"/>
      <c r="P63" s="135"/>
      <c r="Q63" s="135"/>
      <c r="R63" s="135"/>
      <c r="V63" s="5"/>
    </row>
    <row r="64" spans="1:22" ht="20.149999999999999" customHeight="1" x14ac:dyDescent="0.35">
      <c r="H64" s="135"/>
      <c r="I64" s="135"/>
      <c r="J64" s="135"/>
      <c r="K64" s="135"/>
      <c r="L64" s="135"/>
      <c r="M64" s="135"/>
      <c r="N64" s="135"/>
      <c r="O64" s="135"/>
      <c r="P64" s="135"/>
      <c r="Q64" s="135"/>
      <c r="R64" s="135"/>
      <c r="V64" s="5"/>
    </row>
    <row r="65" spans="1:31" ht="20.149999999999999" customHeight="1" x14ac:dyDescent="0.35">
      <c r="H65" s="135"/>
      <c r="I65" s="135"/>
      <c r="J65" s="135"/>
      <c r="K65" s="135"/>
      <c r="L65" s="135"/>
      <c r="M65" s="135"/>
      <c r="N65" s="135"/>
      <c r="O65" s="135"/>
      <c r="P65" s="135"/>
      <c r="Q65" s="135"/>
      <c r="R65" s="135"/>
      <c r="S65" s="12"/>
      <c r="V65" s="5"/>
      <c r="W65" s="5"/>
    </row>
    <row r="66" spans="1:31" ht="20.149999999999999" customHeight="1" x14ac:dyDescent="0.35">
      <c r="H66" s="135"/>
      <c r="I66" s="135"/>
      <c r="J66" s="135"/>
      <c r="K66" s="135"/>
      <c r="L66" s="135"/>
      <c r="M66" s="135"/>
      <c r="N66" s="135"/>
      <c r="O66" s="135"/>
      <c r="P66" s="135"/>
      <c r="Q66" s="135"/>
      <c r="R66" s="135"/>
      <c r="S66" s="12"/>
      <c r="V66" s="5"/>
      <c r="W66" s="5"/>
    </row>
    <row r="67" spans="1:31" ht="20.149999999999999" customHeight="1" x14ac:dyDescent="0.35">
      <c r="H67" s="135"/>
      <c r="I67" s="135"/>
      <c r="J67" s="135"/>
      <c r="K67" s="135"/>
      <c r="L67" s="135"/>
      <c r="M67" s="135"/>
      <c r="N67" s="135"/>
      <c r="O67" s="135"/>
      <c r="P67" s="135"/>
      <c r="Q67" s="135"/>
      <c r="R67" s="135"/>
      <c r="S67" s="12"/>
      <c r="V67" s="5"/>
      <c r="W67" s="5"/>
    </row>
    <row r="68" spans="1:31" ht="20.149999999999999" customHeight="1" x14ac:dyDescent="0.35">
      <c r="H68" s="135"/>
      <c r="I68" s="135"/>
      <c r="J68" s="135"/>
      <c r="K68" s="135"/>
      <c r="L68" s="135"/>
      <c r="M68" s="135"/>
      <c r="N68" s="135"/>
      <c r="O68" s="135"/>
      <c r="P68" s="135"/>
      <c r="Q68" s="135"/>
      <c r="R68" s="135"/>
      <c r="S68" s="12"/>
      <c r="V68" s="5"/>
      <c r="W68" s="5"/>
    </row>
    <row r="69" spans="1:31" ht="20.149999999999999" customHeight="1" x14ac:dyDescent="0.35"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2"/>
      <c r="V69" s="5"/>
      <c r="W69" s="5"/>
    </row>
    <row r="70" spans="1:31" ht="20.149999999999999" customHeight="1" x14ac:dyDescent="0.35">
      <c r="H70" s="135"/>
      <c r="I70" s="135"/>
      <c r="J70" s="135"/>
      <c r="K70" s="135"/>
      <c r="L70" s="135"/>
      <c r="M70" s="135"/>
      <c r="N70" s="135"/>
      <c r="O70" s="135"/>
      <c r="P70" s="135"/>
      <c r="Q70" s="135"/>
      <c r="R70" s="135"/>
      <c r="S70" s="12"/>
      <c r="V70" s="5"/>
      <c r="W70" s="5"/>
    </row>
    <row r="71" spans="1:31" ht="20.149999999999999" customHeight="1" x14ac:dyDescent="0.35"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2"/>
      <c r="V71" s="5"/>
      <c r="W71" s="5"/>
    </row>
    <row r="72" spans="1:31" s="1" customFormat="1" ht="25" customHeight="1" x14ac:dyDescent="0.35">
      <c r="A72" s="5"/>
      <c r="B72" s="10"/>
      <c r="C72" s="10"/>
      <c r="D72" s="10"/>
      <c r="E72" s="10"/>
      <c r="F72" s="10"/>
      <c r="H72" s="135"/>
      <c r="I72" s="135"/>
      <c r="J72" s="135"/>
      <c r="K72" s="135"/>
      <c r="L72" s="135"/>
      <c r="M72" s="135"/>
      <c r="N72" s="135"/>
      <c r="O72" s="135"/>
      <c r="P72" s="135"/>
      <c r="Q72" s="135"/>
      <c r="R72" s="135"/>
      <c r="S72" s="7"/>
      <c r="T72" s="7"/>
      <c r="U72" s="7"/>
      <c r="X72" s="7"/>
    </row>
    <row r="73" spans="1:31" s="12" customFormat="1" ht="20.149999999999999" customHeight="1" x14ac:dyDescent="0.35">
      <c r="A73" s="5"/>
      <c r="B73" s="10"/>
      <c r="C73" s="10"/>
      <c r="D73" s="10"/>
      <c r="E73" s="10"/>
      <c r="F73" s="10"/>
      <c r="K73" s="5"/>
      <c r="L73" s="5"/>
      <c r="M73" s="5"/>
      <c r="N73" s="5"/>
      <c r="O73" s="5"/>
      <c r="P73" s="5"/>
      <c r="Q73" s="5"/>
      <c r="R73" s="5"/>
      <c r="S73" s="5"/>
      <c r="T73" s="9"/>
      <c r="U73" s="9"/>
      <c r="W73" s="5"/>
      <c r="X73" s="13"/>
      <c r="Z73" s="76"/>
      <c r="AA73" s="76"/>
      <c r="AB73" s="76"/>
      <c r="AC73" s="76"/>
      <c r="AD73" s="76"/>
      <c r="AE73" s="76"/>
    </row>
    <row r="74" spans="1:31" s="12" customFormat="1" ht="20.149999999999999" customHeight="1" x14ac:dyDescent="0.35">
      <c r="A74" s="5"/>
      <c r="B74" s="10"/>
      <c r="C74" s="10"/>
      <c r="D74" s="10"/>
      <c r="E74" s="10"/>
      <c r="F74" s="10"/>
      <c r="K74" s="5"/>
      <c r="L74" s="5"/>
      <c r="M74" s="5"/>
      <c r="N74" s="5"/>
      <c r="O74" s="5"/>
      <c r="P74" s="5"/>
      <c r="Q74" s="5"/>
      <c r="R74" s="5"/>
      <c r="S74" s="5"/>
      <c r="T74" s="9"/>
      <c r="U74" s="9"/>
      <c r="W74" s="5"/>
      <c r="X74" s="13"/>
      <c r="Z74" s="76"/>
      <c r="AA74" s="76"/>
      <c r="AB74" s="76"/>
      <c r="AC74" s="76"/>
      <c r="AD74" s="76"/>
      <c r="AE74" s="76"/>
    </row>
    <row r="75" spans="1:31" s="12" customFormat="1" ht="20.149999999999999" customHeight="1" x14ac:dyDescent="0.35">
      <c r="A75" s="5"/>
      <c r="B75" s="5"/>
      <c r="C75" s="5"/>
      <c r="D75" s="5"/>
      <c r="E75" s="5"/>
      <c r="F75" s="5"/>
      <c r="K75" s="5"/>
      <c r="L75" s="5"/>
      <c r="M75" s="5"/>
      <c r="N75" s="5"/>
      <c r="O75" s="5"/>
      <c r="P75" s="5"/>
      <c r="Q75" s="5"/>
      <c r="R75" s="5"/>
      <c r="S75" s="5"/>
      <c r="T75" s="9"/>
      <c r="U75" s="9"/>
      <c r="W75" s="5"/>
      <c r="X75" s="13"/>
      <c r="Z75" s="76"/>
      <c r="AA75" s="76"/>
      <c r="AB75" s="76"/>
      <c r="AC75" s="76"/>
      <c r="AD75" s="76"/>
      <c r="AE75" s="76"/>
    </row>
    <row r="76" spans="1:31" ht="20.149999999999999" customHeight="1" x14ac:dyDescent="0.35">
      <c r="B76" s="5"/>
      <c r="C76" s="5"/>
      <c r="D76" s="5"/>
      <c r="E76" s="5"/>
      <c r="F76" s="5"/>
      <c r="T76" s="9"/>
      <c r="U76" s="9"/>
      <c r="Z76" s="77"/>
      <c r="AA76" s="78"/>
      <c r="AB76" s="78"/>
      <c r="AC76" s="78"/>
      <c r="AD76" s="78"/>
      <c r="AE76" s="78"/>
    </row>
    <row r="77" spans="1:31" ht="40" customHeight="1" x14ac:dyDescent="0.35">
      <c r="B77" s="5"/>
      <c r="C77" s="5"/>
      <c r="D77" s="5"/>
      <c r="E77" s="5"/>
      <c r="F77" s="5"/>
      <c r="G77" s="64"/>
      <c r="H77" s="64"/>
      <c r="T77" s="9"/>
      <c r="U77" s="9"/>
      <c r="Z77" s="77"/>
      <c r="AA77" s="78"/>
      <c r="AB77" s="78"/>
      <c r="AC77" s="78"/>
      <c r="AD77" s="78"/>
      <c r="AE77" s="78"/>
    </row>
    <row r="78" spans="1:31" ht="30" customHeight="1" x14ac:dyDescent="0.35">
      <c r="B78" s="5"/>
      <c r="C78" s="5"/>
      <c r="D78" s="5"/>
      <c r="E78" s="5"/>
      <c r="F78" s="5"/>
      <c r="G78" s="64"/>
      <c r="H78" s="64"/>
      <c r="T78" s="9"/>
      <c r="U78" s="9"/>
      <c r="Z78" s="77"/>
      <c r="AA78" s="78"/>
      <c r="AB78" s="78"/>
      <c r="AC78" s="78"/>
      <c r="AD78" s="78"/>
      <c r="AE78" s="78"/>
    </row>
    <row r="79" spans="1:31" ht="30" customHeight="1" x14ac:dyDescent="0.35">
      <c r="B79" s="5"/>
      <c r="C79" s="5"/>
      <c r="D79" s="5"/>
      <c r="E79" s="5"/>
      <c r="F79" s="5"/>
      <c r="G79" s="62"/>
      <c r="H79" s="62"/>
      <c r="T79" s="9"/>
      <c r="U79" s="9"/>
      <c r="Z79" s="77"/>
      <c r="AA79" s="78"/>
      <c r="AB79" s="78"/>
      <c r="AC79" s="78"/>
      <c r="AD79" s="78"/>
      <c r="AE79" s="78"/>
    </row>
    <row r="80" spans="1:31" ht="30" customHeight="1" x14ac:dyDescent="0.35">
      <c r="B80" s="5"/>
      <c r="C80" s="5"/>
      <c r="D80" s="5"/>
      <c r="E80" s="5"/>
      <c r="F80" s="5"/>
      <c r="G80" s="62"/>
      <c r="H80" s="62"/>
      <c r="I80" s="10"/>
      <c r="J80" s="10"/>
      <c r="K80" s="10"/>
      <c r="T80" s="9"/>
      <c r="U80" s="9"/>
      <c r="Z80" s="77"/>
      <c r="AA80" s="78"/>
      <c r="AB80" s="78"/>
      <c r="AC80" s="78"/>
      <c r="AD80" s="78"/>
      <c r="AE80" s="78"/>
    </row>
    <row r="81" spans="1:53" ht="30" customHeight="1" x14ac:dyDescent="0.35">
      <c r="B81" s="5"/>
      <c r="C81" s="5"/>
      <c r="D81" s="5"/>
      <c r="E81" s="5"/>
      <c r="F81" s="5"/>
      <c r="G81" s="62"/>
      <c r="H81" s="62"/>
      <c r="T81" s="9"/>
      <c r="U81" s="9"/>
      <c r="Z81" s="9"/>
      <c r="AA81" s="10"/>
      <c r="AB81" s="10"/>
      <c r="AC81" s="10"/>
      <c r="AD81" s="10"/>
      <c r="AE81" s="10"/>
      <c r="AT81" s="14"/>
      <c r="AU81" s="14"/>
      <c r="AV81" s="14"/>
    </row>
    <row r="82" spans="1:53" ht="30" customHeight="1" x14ac:dyDescent="0.35">
      <c r="B82" s="5"/>
      <c r="C82" s="5"/>
      <c r="D82" s="5"/>
      <c r="E82" s="5"/>
      <c r="F82" s="5"/>
      <c r="G82" s="62"/>
      <c r="H82" s="62"/>
      <c r="T82" s="9"/>
      <c r="U82" s="9"/>
      <c r="Z82" s="13"/>
      <c r="AA82" s="78"/>
      <c r="AB82" s="78"/>
      <c r="AC82" s="78"/>
      <c r="AD82" s="78"/>
      <c r="AE82" s="78"/>
      <c r="AT82" s="14"/>
      <c r="AU82" s="14"/>
      <c r="AV82" s="14"/>
    </row>
    <row r="83" spans="1:53" ht="30" customHeight="1" x14ac:dyDescent="0.35">
      <c r="B83" s="5"/>
      <c r="C83" s="5"/>
      <c r="D83" s="5"/>
      <c r="E83" s="5"/>
      <c r="F83" s="5"/>
      <c r="G83" s="62"/>
      <c r="H83" s="62"/>
      <c r="T83" s="9"/>
      <c r="U83" s="9"/>
      <c r="AT83" s="14"/>
      <c r="AU83" s="14"/>
      <c r="AV83" s="14"/>
    </row>
    <row r="84" spans="1:53" ht="30" customHeight="1" x14ac:dyDescent="0.35">
      <c r="B84" s="5"/>
      <c r="C84" s="5"/>
      <c r="D84" s="5"/>
      <c r="E84" s="5"/>
      <c r="F84" s="5"/>
      <c r="G84" s="62"/>
      <c r="H84" s="62"/>
      <c r="T84" s="9"/>
      <c r="U84" s="9"/>
      <c r="AT84" s="14"/>
      <c r="AU84" s="14"/>
      <c r="AV84" s="14"/>
    </row>
    <row r="85" spans="1:53" ht="30" customHeight="1" x14ac:dyDescent="0.35">
      <c r="B85" s="5"/>
      <c r="C85" s="5"/>
      <c r="D85" s="5"/>
      <c r="E85" s="5"/>
      <c r="F85" s="5"/>
      <c r="G85" s="62"/>
      <c r="H85" s="62"/>
      <c r="T85" s="9"/>
      <c r="U85" s="9"/>
      <c r="Z85" s="219"/>
      <c r="AA85" s="219"/>
      <c r="AB85" s="219"/>
      <c r="AC85" s="219"/>
      <c r="AD85" s="219"/>
      <c r="AE85" s="219"/>
      <c r="AT85" s="14"/>
      <c r="AU85" s="14"/>
      <c r="AV85" s="14"/>
    </row>
    <row r="86" spans="1:53" ht="30" customHeight="1" x14ac:dyDescent="0.35">
      <c r="B86" s="5"/>
      <c r="C86" s="5"/>
      <c r="D86" s="5"/>
      <c r="E86" s="5"/>
      <c r="F86" s="5"/>
      <c r="G86" s="62"/>
      <c r="H86" s="62"/>
      <c r="T86" s="9"/>
      <c r="U86" s="9"/>
      <c r="Z86" s="15"/>
      <c r="AA86" s="15"/>
      <c r="AB86" s="15"/>
      <c r="AC86" s="15"/>
      <c r="AD86" s="15"/>
      <c r="AE86" s="15"/>
      <c r="AI86" s="9"/>
      <c r="AT86" s="16"/>
      <c r="AU86" s="14"/>
      <c r="AV86" s="14"/>
      <c r="AW86" s="12"/>
      <c r="AX86" s="12"/>
      <c r="AY86" s="12"/>
      <c r="AZ86" s="12"/>
      <c r="BA86" s="12"/>
    </row>
    <row r="87" spans="1:53" ht="30" customHeight="1" x14ac:dyDescent="0.35">
      <c r="B87" s="5"/>
      <c r="C87" s="5"/>
      <c r="D87" s="5"/>
      <c r="E87" s="5"/>
      <c r="F87" s="5"/>
      <c r="G87" s="62"/>
      <c r="H87" s="62"/>
      <c r="T87" s="9"/>
      <c r="U87" s="9"/>
      <c r="Z87" s="77"/>
      <c r="AA87" s="77"/>
      <c r="AB87" s="77"/>
      <c r="AC87" s="77"/>
      <c r="AD87" s="77"/>
      <c r="AE87" s="77"/>
      <c r="AG87" s="9"/>
      <c r="AT87" s="14"/>
      <c r="AU87" s="14"/>
      <c r="AV87" s="14"/>
    </row>
    <row r="88" spans="1:53" ht="30" customHeight="1" x14ac:dyDescent="0.35">
      <c r="B88" s="5"/>
      <c r="C88" s="5"/>
      <c r="D88" s="5"/>
      <c r="E88" s="5"/>
      <c r="F88" s="5"/>
      <c r="G88" s="62"/>
      <c r="H88" s="62"/>
      <c r="Z88" s="63"/>
      <c r="AA88" s="63"/>
      <c r="AB88" s="63"/>
      <c r="AC88" s="63"/>
      <c r="AD88" s="62"/>
      <c r="AE88" s="62"/>
      <c r="AG88" s="9"/>
    </row>
    <row r="89" spans="1:53" ht="30" customHeight="1" x14ac:dyDescent="0.35">
      <c r="B89" s="5"/>
      <c r="C89" s="5"/>
      <c r="D89" s="5"/>
      <c r="E89" s="5"/>
      <c r="F89" s="5"/>
      <c r="G89" s="62"/>
      <c r="H89" s="62"/>
      <c r="Z89" s="63"/>
      <c r="AA89" s="63"/>
      <c r="AB89" s="63"/>
      <c r="AC89" s="63"/>
      <c r="AD89" s="62"/>
      <c r="AE89" s="62"/>
      <c r="AG89" s="9"/>
      <c r="AN89" s="17"/>
    </row>
    <row r="90" spans="1:53" ht="30" customHeight="1" x14ac:dyDescent="0.35">
      <c r="B90" s="5"/>
      <c r="C90" s="5"/>
      <c r="D90" s="5"/>
      <c r="E90" s="5"/>
      <c r="F90" s="5"/>
      <c r="G90" s="62"/>
      <c r="H90" s="62"/>
      <c r="Z90" s="63"/>
      <c r="AA90" s="63"/>
      <c r="AB90" s="63"/>
      <c r="AC90" s="63"/>
      <c r="AD90" s="62"/>
      <c r="AE90" s="62"/>
      <c r="AG90" s="9"/>
    </row>
    <row r="91" spans="1:53" ht="30" customHeight="1" x14ac:dyDescent="0.35">
      <c r="B91" s="5"/>
      <c r="C91" s="5"/>
      <c r="D91" s="5"/>
      <c r="E91" s="5"/>
      <c r="F91" s="5"/>
      <c r="G91" s="5"/>
      <c r="H91" s="5"/>
      <c r="T91" s="9"/>
      <c r="Z91" s="63"/>
      <c r="AA91" s="63"/>
      <c r="AB91" s="63"/>
      <c r="AC91" s="63"/>
      <c r="AD91" s="62"/>
      <c r="AE91" s="62"/>
      <c r="AG91" s="9"/>
    </row>
    <row r="92" spans="1:53" ht="30" customHeight="1" x14ac:dyDescent="0.35">
      <c r="A92" s="20"/>
      <c r="B92" s="9"/>
      <c r="C92" s="9"/>
      <c r="D92" s="9"/>
      <c r="E92" s="9"/>
      <c r="F92" s="9"/>
      <c r="G92" s="5"/>
      <c r="H92" s="5"/>
      <c r="T92" s="9"/>
      <c r="Z92" s="63"/>
      <c r="AA92" s="63"/>
      <c r="AB92" s="63"/>
      <c r="AC92" s="63"/>
      <c r="AD92" s="62"/>
      <c r="AE92" s="62"/>
      <c r="AG92" s="9"/>
    </row>
    <row r="93" spans="1:53" ht="15.5" x14ac:dyDescent="0.35">
      <c r="B93" s="9"/>
      <c r="C93" s="9"/>
      <c r="D93" s="9"/>
      <c r="G93" s="5"/>
      <c r="H93" s="5"/>
      <c r="T93" s="9"/>
      <c r="Z93" s="63"/>
      <c r="AA93" s="63"/>
      <c r="AB93" s="63"/>
      <c r="AC93" s="63"/>
      <c r="AD93" s="62"/>
      <c r="AE93" s="62"/>
      <c r="AG93" s="9"/>
    </row>
    <row r="94" spans="1:53" ht="15.5" x14ac:dyDescent="0.35">
      <c r="A94" s="21"/>
      <c r="B94" s="9"/>
      <c r="C94" s="19"/>
      <c r="D94" s="19"/>
      <c r="E94" s="19"/>
      <c r="F94" s="19"/>
      <c r="G94" s="5"/>
      <c r="H94" s="5"/>
      <c r="T94" s="9"/>
      <c r="Z94" s="63"/>
      <c r="AA94" s="63"/>
      <c r="AB94" s="63"/>
      <c r="AC94" s="63"/>
      <c r="AD94" s="62"/>
      <c r="AE94" s="62"/>
      <c r="AG94" s="9"/>
    </row>
    <row r="95" spans="1:53" ht="15.5" x14ac:dyDescent="0.35">
      <c r="A95" s="23"/>
      <c r="B95" s="9"/>
      <c r="C95" s="19"/>
      <c r="D95" s="19"/>
      <c r="E95" s="19"/>
      <c r="F95" s="19"/>
      <c r="G95" s="5"/>
      <c r="H95" s="5"/>
      <c r="Z95" s="63"/>
      <c r="AA95" s="63"/>
      <c r="AB95" s="63"/>
      <c r="AC95" s="63"/>
      <c r="AD95" s="62"/>
      <c r="AE95" s="62"/>
      <c r="AG95" s="9"/>
    </row>
    <row r="96" spans="1:53" ht="15.5" x14ac:dyDescent="0.35">
      <c r="A96" s="20"/>
      <c r="B96" s="9"/>
      <c r="C96" s="9"/>
      <c r="D96" s="9"/>
      <c r="E96" s="9"/>
      <c r="F96" s="9"/>
      <c r="G96" s="5"/>
      <c r="H96" s="5"/>
      <c r="Z96" s="63"/>
      <c r="AA96" s="63"/>
      <c r="AB96" s="63"/>
      <c r="AC96" s="63"/>
      <c r="AD96" s="63"/>
      <c r="AE96" s="63"/>
      <c r="AG96" s="9"/>
    </row>
    <row r="97" spans="1:53" ht="15.5" x14ac:dyDescent="0.35">
      <c r="A97" s="20"/>
      <c r="B97" s="9"/>
      <c r="C97" s="9"/>
      <c r="D97" s="9"/>
      <c r="E97" s="9"/>
      <c r="F97" s="9"/>
      <c r="G97" s="5"/>
      <c r="H97" s="5"/>
      <c r="Z97" s="79"/>
      <c r="AA97" s="79"/>
      <c r="AB97" s="79"/>
      <c r="AC97" s="79"/>
      <c r="AD97" s="79"/>
      <c r="AE97" s="79"/>
      <c r="AG97" s="80"/>
      <c r="AH97" s="80"/>
    </row>
    <row r="98" spans="1:53" ht="15.5" x14ac:dyDescent="0.35">
      <c r="A98" s="20"/>
      <c r="B98" s="9"/>
      <c r="C98" s="9"/>
      <c r="D98" s="9"/>
      <c r="E98" s="9"/>
      <c r="F98" s="9"/>
      <c r="G98" s="5"/>
      <c r="H98" s="5"/>
      <c r="Z98" s="79"/>
      <c r="AA98" s="79"/>
      <c r="AB98" s="79"/>
      <c r="AC98" s="79"/>
      <c r="AD98" s="79"/>
      <c r="AE98" s="79"/>
      <c r="AG98" s="80"/>
      <c r="AH98" s="80"/>
    </row>
    <row r="99" spans="1:53" ht="15.5" x14ac:dyDescent="0.35">
      <c r="G99" s="5"/>
      <c r="H99" s="5"/>
      <c r="Z99" s="79"/>
      <c r="AA99" s="79"/>
      <c r="AB99" s="79"/>
      <c r="AC99" s="79"/>
      <c r="AD99" s="79"/>
      <c r="AE99" s="79"/>
      <c r="AG99" s="80"/>
      <c r="AH99" s="80"/>
    </row>
    <row r="100" spans="1:53" ht="15.5" x14ac:dyDescent="0.35">
      <c r="G100" s="5"/>
      <c r="H100" s="5"/>
      <c r="Z100" s="79"/>
      <c r="AA100" s="79"/>
      <c r="AB100" s="79"/>
      <c r="AC100" s="79"/>
      <c r="AD100" s="79"/>
      <c r="AE100" s="79"/>
      <c r="AF100" s="9"/>
      <c r="AG100" s="9"/>
      <c r="AH100" s="79"/>
      <c r="AI100" s="79"/>
      <c r="AJ100" s="9"/>
      <c r="AK100" s="9"/>
      <c r="AL100" s="9"/>
      <c r="AM100" s="9"/>
    </row>
    <row r="101" spans="1:53" x14ac:dyDescent="0.35">
      <c r="G101" s="5"/>
      <c r="H101" s="5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</row>
    <row r="102" spans="1:53" x14ac:dyDescent="0.35">
      <c r="G102" s="5"/>
      <c r="H102" s="5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</row>
    <row r="103" spans="1:53" x14ac:dyDescent="0.35">
      <c r="G103" s="5"/>
      <c r="H103" s="5"/>
      <c r="AA103" s="18"/>
      <c r="AB103" s="9"/>
      <c r="AC103" s="9"/>
      <c r="AD103" s="9"/>
      <c r="AE103" s="81"/>
      <c r="AF103" s="9"/>
      <c r="AG103" s="9"/>
      <c r="AH103" s="9"/>
      <c r="AI103" s="9"/>
      <c r="AJ103" s="9"/>
      <c r="AK103" s="9"/>
    </row>
    <row r="104" spans="1:53" x14ac:dyDescent="0.35">
      <c r="G104" s="5"/>
      <c r="H104" s="5"/>
      <c r="AA104" s="18"/>
      <c r="AB104" s="9"/>
      <c r="AC104" s="9"/>
      <c r="AD104" s="9"/>
      <c r="AE104" s="81"/>
      <c r="AF104" s="9"/>
      <c r="AG104" s="9"/>
      <c r="AH104" s="9"/>
      <c r="AI104" s="9"/>
      <c r="AJ104" s="9"/>
      <c r="AK104" s="9"/>
    </row>
    <row r="105" spans="1:53" x14ac:dyDescent="0.35">
      <c r="G105" s="5"/>
      <c r="H105" s="5"/>
      <c r="AA105" s="18"/>
      <c r="AB105" s="9"/>
      <c r="AC105" s="9"/>
      <c r="AD105" s="9"/>
      <c r="AE105" s="19"/>
      <c r="AF105" s="9"/>
      <c r="AG105" s="9"/>
      <c r="AH105" s="9"/>
      <c r="AI105" s="9"/>
      <c r="AJ105" s="9"/>
      <c r="AK105" s="9"/>
    </row>
    <row r="106" spans="1:53" x14ac:dyDescent="0.35">
      <c r="G106" s="5"/>
      <c r="H106" s="5"/>
      <c r="AA106" s="18"/>
      <c r="AB106" s="9"/>
      <c r="AC106" s="9"/>
      <c r="AD106" s="9"/>
      <c r="AE106" s="19"/>
      <c r="AF106" s="9"/>
      <c r="AG106" s="9"/>
      <c r="AH106" s="9"/>
      <c r="AI106" s="9"/>
      <c r="AJ106" s="9"/>
      <c r="AK106" s="9"/>
    </row>
    <row r="107" spans="1:53" x14ac:dyDescent="0.35">
      <c r="G107" s="5"/>
      <c r="H107" s="5"/>
      <c r="AA107" s="18"/>
      <c r="AB107" s="9"/>
      <c r="AC107" s="9"/>
      <c r="AD107" s="9"/>
      <c r="AE107" s="9"/>
      <c r="AF107" s="9"/>
      <c r="AG107" s="9"/>
      <c r="AH107" s="9"/>
      <c r="AI107" s="9"/>
      <c r="AJ107" s="9"/>
      <c r="AK107" s="9"/>
    </row>
    <row r="108" spans="1:53" x14ac:dyDescent="0.35">
      <c r="G108" s="5"/>
      <c r="H108" s="5"/>
    </row>
    <row r="109" spans="1:53" x14ac:dyDescent="0.35">
      <c r="G109" s="5"/>
      <c r="H109" s="5"/>
    </row>
    <row r="110" spans="1:53" x14ac:dyDescent="0.35">
      <c r="G110" s="9"/>
      <c r="H110" s="9"/>
      <c r="I110" s="9"/>
      <c r="J110" s="9"/>
      <c r="K110" s="9"/>
    </row>
    <row r="111" spans="1:53" x14ac:dyDescent="0.35">
      <c r="I111" s="9"/>
      <c r="J111" s="9"/>
      <c r="K111" s="9"/>
      <c r="T111" s="9"/>
      <c r="U111" s="9"/>
      <c r="V111" s="5"/>
      <c r="W111" s="5"/>
    </row>
    <row r="112" spans="1:53" x14ac:dyDescent="0.35">
      <c r="G112" s="19"/>
      <c r="H112" s="19"/>
      <c r="I112" s="9"/>
      <c r="J112" s="9"/>
      <c r="K112" s="9"/>
      <c r="T112" s="9"/>
      <c r="U112" s="9"/>
      <c r="V112" s="5"/>
      <c r="W112" s="5"/>
    </row>
    <row r="113" spans="7:23" x14ac:dyDescent="0.35">
      <c r="G113" s="19"/>
      <c r="H113" s="19"/>
      <c r="I113" s="9"/>
      <c r="J113" s="9"/>
      <c r="K113" s="9"/>
      <c r="T113" s="9"/>
      <c r="U113" s="9"/>
      <c r="V113" s="5"/>
      <c r="W113" s="5"/>
    </row>
    <row r="114" spans="7:23" x14ac:dyDescent="0.35">
      <c r="G114" s="9"/>
      <c r="H114" s="9"/>
      <c r="I114" s="22"/>
      <c r="J114" s="9"/>
      <c r="K114" s="9"/>
      <c r="T114" s="9"/>
      <c r="U114" s="9"/>
      <c r="V114" s="5"/>
      <c r="W114" s="5"/>
    </row>
    <row r="115" spans="7:23" x14ac:dyDescent="0.35">
      <c r="G115" s="9"/>
      <c r="H115" s="9"/>
      <c r="I115" s="9"/>
      <c r="J115" s="9"/>
      <c r="K115" s="9"/>
      <c r="T115" s="9"/>
      <c r="U115" s="9"/>
      <c r="V115" s="5"/>
      <c r="W115" s="5"/>
    </row>
    <row r="116" spans="7:23" x14ac:dyDescent="0.35">
      <c r="G116" s="9"/>
      <c r="H116" s="9"/>
      <c r="I116" s="9"/>
      <c r="J116" s="9"/>
      <c r="K116" s="9"/>
      <c r="T116" s="9"/>
      <c r="U116" s="9"/>
      <c r="V116" s="5"/>
      <c r="W116" s="5"/>
    </row>
  </sheetData>
  <mergeCells count="30">
    <mergeCell ref="B22:E22"/>
    <mergeCell ref="H24:J24"/>
    <mergeCell ref="H23:J23"/>
    <mergeCell ref="A1:U1"/>
    <mergeCell ref="A2:U2"/>
    <mergeCell ref="R3:R4"/>
    <mergeCell ref="S3:S4"/>
    <mergeCell ref="F22:F23"/>
    <mergeCell ref="B21:F21"/>
    <mergeCell ref="K21:O21"/>
    <mergeCell ref="H18:M18"/>
    <mergeCell ref="Q22:R22"/>
    <mergeCell ref="B3:G4"/>
    <mergeCell ref="H4:M4"/>
    <mergeCell ref="H3:Q3"/>
    <mergeCell ref="N4:Q4"/>
    <mergeCell ref="H25:J25"/>
    <mergeCell ref="Z85:AE85"/>
    <mergeCell ref="H31:J31"/>
    <mergeCell ref="H30:J30"/>
    <mergeCell ref="H29:J29"/>
    <mergeCell ref="H28:J28"/>
    <mergeCell ref="H36:J36"/>
    <mergeCell ref="H35:J35"/>
    <mergeCell ref="H34:J34"/>
    <mergeCell ref="H33:J33"/>
    <mergeCell ref="H32:J32"/>
    <mergeCell ref="Q26:U30"/>
    <mergeCell ref="H27:J27"/>
    <mergeCell ref="H26:J26"/>
  </mergeCells>
  <phoneticPr fontId="18" type="noConversion"/>
  <printOptions horizontalCentered="1" verticalCentered="1"/>
  <pageMargins left="0.25" right="0.25" top="0.5" bottom="0.5" header="0.3" footer="0.3"/>
  <pageSetup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Summary</vt:lpstr>
      <vt:lpstr>'Data Summary'!Print_Area</vt:lpstr>
    </vt:vector>
  </TitlesOfParts>
  <Company>Martin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Garrett</dc:creator>
  <cp:lastModifiedBy>Scott McIntosh</cp:lastModifiedBy>
  <cp:lastPrinted>2024-04-08T14:57:57Z</cp:lastPrinted>
  <dcterms:created xsi:type="dcterms:W3CDTF">2012-01-05T16:35:29Z</dcterms:created>
  <dcterms:modified xsi:type="dcterms:W3CDTF">2025-01-13T18:20:08Z</dcterms:modified>
</cp:coreProperties>
</file>